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Проект бюджета на 2025-2027гг\1 чтение\Доп. материалы\"/>
    </mc:Choice>
  </mc:AlternateContent>
  <bookViews>
    <workbookView xWindow="360" yWindow="15" windowWidth="20955" windowHeight="9720"/>
  </bookViews>
  <sheets>
    <sheet name="Район" sheetId="1" r:id="rId1"/>
  </sheets>
  <definedNames>
    <definedName name="_xlnm._FilterDatabase" localSheetId="0" hidden="1">Район!$A$16:$K$393</definedName>
    <definedName name="_xlnm.Print_Titles" localSheetId="0">Район!$13:$15</definedName>
  </definedNames>
  <calcPr calcId="162913" iterate="1"/>
</workbook>
</file>

<file path=xl/calcChain.xml><?xml version="1.0" encoding="utf-8"?>
<calcChain xmlns="http://schemas.openxmlformats.org/spreadsheetml/2006/main">
  <c r="G394" i="1" l="1"/>
  <c r="H394" i="1"/>
  <c r="I394" i="1"/>
  <c r="J394" i="1"/>
  <c r="K394" i="1"/>
  <c r="F394" i="1"/>
  <c r="I17" i="1" l="1"/>
  <c r="H344" i="1"/>
  <c r="H336" i="1"/>
  <c r="H337" i="1"/>
  <c r="H143" i="1" l="1"/>
  <c r="I349" i="1"/>
  <c r="J344" i="1"/>
  <c r="K344" i="1"/>
  <c r="I344" i="1"/>
  <c r="J20" i="1"/>
  <c r="K20" i="1"/>
  <c r="I259" i="1"/>
  <c r="I229" i="1"/>
  <c r="I175" i="1"/>
  <c r="I143" i="1"/>
  <c r="I139" i="1"/>
  <c r="I20" i="1"/>
  <c r="K56" i="1"/>
  <c r="J56" i="1"/>
  <c r="I56" i="1"/>
  <c r="K189" i="1"/>
  <c r="J189" i="1"/>
  <c r="I189" i="1"/>
  <c r="I131" i="1"/>
  <c r="K146" i="1"/>
  <c r="J146" i="1"/>
  <c r="I146" i="1"/>
  <c r="H157" i="1"/>
  <c r="H25" i="1"/>
  <c r="H20" i="1" s="1"/>
  <c r="H139" i="1"/>
  <c r="H259" i="1"/>
  <c r="H229" i="1"/>
  <c r="H175" i="1"/>
  <c r="H131" i="1"/>
  <c r="H189" i="1"/>
  <c r="H19" i="1" l="1"/>
  <c r="G143" i="1"/>
  <c r="J143" i="1"/>
  <c r="K143" i="1"/>
  <c r="G139" i="1"/>
  <c r="I19" i="1"/>
  <c r="J139" i="1"/>
  <c r="J19" i="1" s="1"/>
  <c r="K139" i="1"/>
  <c r="K19" i="1" s="1"/>
  <c r="G20" i="1"/>
  <c r="H56" i="1"/>
  <c r="H48" i="1"/>
  <c r="G341" i="1"/>
  <c r="G337" i="1" s="1"/>
  <c r="H341" i="1"/>
  <c r="I341" i="1"/>
  <c r="I337" i="1" s="1"/>
  <c r="I336" i="1" s="1"/>
  <c r="J341" i="1"/>
  <c r="J337" i="1" s="1"/>
  <c r="K341" i="1"/>
  <c r="K337" i="1" s="1"/>
  <c r="F341" i="1"/>
  <c r="F337" i="1" s="1"/>
  <c r="G344" i="1"/>
  <c r="F344" i="1"/>
  <c r="G19" i="1" l="1"/>
  <c r="H335" i="1"/>
  <c r="I335" i="1"/>
  <c r="K336" i="1"/>
  <c r="K335" i="1" s="1"/>
  <c r="J336" i="1"/>
  <c r="J335" i="1" s="1"/>
  <c r="G336" i="1"/>
  <c r="G335" i="1" s="1"/>
  <c r="F336" i="1"/>
  <c r="F335" i="1" s="1"/>
  <c r="G285" i="1"/>
  <c r="H285" i="1"/>
  <c r="I285" i="1"/>
  <c r="J285" i="1"/>
  <c r="K285" i="1"/>
  <c r="G278" i="1"/>
  <c r="H278" i="1"/>
  <c r="I278" i="1"/>
  <c r="J278" i="1"/>
  <c r="K278" i="1"/>
  <c r="F285" i="1"/>
  <c r="F278" i="1"/>
  <c r="F277" i="1" l="1"/>
  <c r="F276" i="1" s="1"/>
  <c r="K277" i="1"/>
  <c r="K276" i="1" s="1"/>
  <c r="H277" i="1"/>
  <c r="H276" i="1" s="1"/>
  <c r="G277" i="1"/>
  <c r="G276" i="1" s="1"/>
  <c r="J277" i="1"/>
  <c r="J276" i="1" s="1"/>
  <c r="I277" i="1"/>
  <c r="I276" i="1" s="1"/>
  <c r="F56" i="1"/>
  <c r="F143" i="1" l="1"/>
  <c r="G175" i="1"/>
  <c r="F139" i="1"/>
  <c r="F259" i="1"/>
  <c r="G131" i="1"/>
  <c r="F131" i="1"/>
  <c r="G189" i="1"/>
  <c r="F189" i="1"/>
  <c r="F175" i="1" s="1"/>
  <c r="G56" i="1"/>
  <c r="F166" i="1" l="1"/>
  <c r="F165" i="1" s="1"/>
  <c r="G48" i="1" l="1"/>
  <c r="F48" i="1"/>
  <c r="G112" i="1" l="1"/>
  <c r="F112" i="1"/>
  <c r="H112" i="1"/>
  <c r="F78" i="1"/>
  <c r="F20" i="1" s="1"/>
  <c r="F19" i="1" s="1"/>
  <c r="G57" i="1"/>
  <c r="F57" i="1"/>
  <c r="H99" i="1"/>
  <c r="K99" i="1"/>
  <c r="J99" i="1"/>
  <c r="I99" i="1"/>
  <c r="G99" i="1"/>
  <c r="F99" i="1"/>
  <c r="F229" i="1" l="1"/>
  <c r="G255" i="1"/>
  <c r="H255" i="1"/>
  <c r="H251" i="1" s="1"/>
  <c r="I255" i="1"/>
  <c r="I251" i="1" s="1"/>
  <c r="J255" i="1"/>
  <c r="K255" i="1"/>
  <c r="G259" i="1"/>
  <c r="J259" i="1"/>
  <c r="K259" i="1"/>
  <c r="F255" i="1"/>
  <c r="F251" i="1" s="1"/>
  <c r="F18" i="1" l="1"/>
  <c r="F17" i="1" s="1"/>
  <c r="K251" i="1"/>
  <c r="J251" i="1"/>
  <c r="G251" i="1"/>
  <c r="K175" i="1"/>
  <c r="J175" i="1"/>
  <c r="G229" i="1" l="1"/>
  <c r="J229" i="1"/>
  <c r="K229" i="1"/>
  <c r="G166" i="1" l="1"/>
  <c r="G165" i="1" s="1"/>
  <c r="G18" i="1" s="1"/>
  <c r="G17" i="1" s="1"/>
  <c r="H166" i="1"/>
  <c r="H165" i="1" s="1"/>
  <c r="H18" i="1" s="1"/>
  <c r="H17" i="1" s="1"/>
  <c r="I166" i="1"/>
  <c r="J166" i="1"/>
  <c r="J165" i="1" s="1"/>
  <c r="J18" i="1" s="1"/>
  <c r="J17" i="1" s="1"/>
  <c r="K166" i="1"/>
  <c r="K165" i="1" s="1"/>
  <c r="K18" i="1" s="1"/>
  <c r="K17" i="1" s="1"/>
  <c r="I165" i="1" l="1"/>
  <c r="I18" i="1" s="1"/>
</calcChain>
</file>

<file path=xl/sharedStrings.xml><?xml version="1.0" encoding="utf-8"?>
<sst xmlns="http://schemas.openxmlformats.org/spreadsheetml/2006/main" count="986" uniqueCount="409">
  <si>
    <t>Приложение</t>
  </si>
  <si>
    <t>к Порядку ведения реестра расходных</t>
  </si>
  <si>
    <t>обязательств Черепановского района</t>
  </si>
  <si>
    <t>Новосибирской области</t>
  </si>
  <si>
    <t>Реестр</t>
  </si>
  <si>
    <t>расходных обязательств Черепановского района Новосибирской области</t>
  </si>
  <si>
    <t>(наименование муниципального образования)</t>
  </si>
  <si>
    <t xml:space="preserve">Наименование полномочий </t>
  </si>
  <si>
    <t xml:space="preserve">Правовое основание финансового обеспечения полномочий (нормативные правовые акты, договоры, соглашения Российской Федерации, Новосибирской области и Черепановского района)                               </t>
  </si>
  <si>
    <t>Код бюджетной классификации (раздел/подраздел)</t>
  </si>
  <si>
    <t>Объем средств на исполнение расходного обязательства муниципального образования (тыс. рублей)</t>
  </si>
  <si>
    <t>Плановый период*</t>
  </si>
  <si>
    <t>Наименование, номер и дата</t>
  </si>
  <si>
    <t>Номер статьи (подстатьи), пункта (подпункта)</t>
  </si>
  <si>
    <t>Дата вступления в силу, срок действия</t>
  </si>
  <si>
    <t>Утвержденные бюджетные ассигнования</t>
  </si>
  <si>
    <t>Исполнено</t>
  </si>
  <si>
    <t xml:space="preserve">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
</t>
  </si>
  <si>
    <t>x</t>
  </si>
  <si>
    <t>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</si>
  <si>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</si>
  <si>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в том числе:</t>
  </si>
  <si>
    <t>1.1.1 владение, пользование и распоряжение имуществом, находящимся в муниципальной собственности муниципального района</t>
  </si>
  <si>
    <t>1.2. в случаях заключения соглашения с органами местного самоуправления отдельных поселений о передаче муниципальному району осуществления части  полномочий по решению вопросов местного значения поселения, всего</t>
  </si>
  <si>
    <t>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области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</si>
  <si>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</si>
  <si>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3.1. 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</si>
  <si>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3.2. 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</si>
  <si>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</si>
  <si>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3.4. 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</si>
  <si>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</si>
  <si>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4.1. за счет субвенций, предоставленных из федерального бюджета, всего</t>
  </si>
  <si>
    <t>4.2. за счет субвенций, предоставленных из бюджета субъекта Российской Федерации, всего</t>
  </si>
  <si>
    <t>4.3. за счет собственных доходов и источников финансирования дефицита бюджета муниципального района, всего</t>
  </si>
  <si>
    <t>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</si>
  <si>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</si>
  <si>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6.1 по предоставлению дотаций на выравнивание бюджетной обеспеченности городских, сельских поселений, всего</t>
  </si>
  <si>
    <t xml:space="preserve">7. Условно утвержденные расходы на первый и второй годы планового периода в соответствии с решением о местном бюджете муниципального района </t>
  </si>
  <si>
    <t>0702</t>
  </si>
  <si>
    <t>0701</t>
  </si>
  <si>
    <t>Федеральный закон "Об общих принципах организации местного самоуправления в Российской Федерации" №131-Фз от 06.10.2003</t>
  </si>
  <si>
    <t>Постановление Правительства Новосибирской области "Об утверждении государственной программы Новосибирской области «Развитие институтов региональной политики и гражданского общества в Новосибирской области" № 570-п от 26.12.2018</t>
  </si>
  <si>
    <t xml:space="preserve"> -</t>
  </si>
  <si>
    <t>Федеральный закон"Земельный кодекс Российской Федерации" № 136-ФЗ от 25.10.2001</t>
  </si>
  <si>
    <t xml:space="preserve"> Постановление Правительства Новосибирской области "Об утверждении государственной программы Новосибирской области "Жилищно-коммунальное хозяйство Новосибирской области" № 66-п от 16.02.2015</t>
  </si>
  <si>
    <t>Федеральный закон "О газоснабжении в Российской Федерации" №69-ФЗ от  31.03.1999</t>
  </si>
  <si>
    <t>Федеральный закон "О теплоснабжении" №190-ФЗ от 27.07.2010</t>
  </si>
  <si>
    <t>Постановление Правительства Новосибирской области"Об утверждении государственной программы Новосибирской области "Развитие автомобильных дорог регионального, межмуниципального и местного значения в Новосибирской области" № 22-п от 23.01.2015</t>
  </si>
  <si>
    <t>Закон Новосибирской области"О дорожном фонде Новосибирской области" (принят постановлением Законодательного Собрания Новосибирской области от 29.09.2011 N 116-ЗС) №116-ОЗ от 07.10.2011</t>
  </si>
  <si>
    <t>Закон Новосибирской области"О дорожной деятельности в отношении автомобильных дорог регионального или межмуниципального значения"(принят постановлением Новосибирского областного Совета депутатов от 23.04.2009 № 329-ОСД) №329-ОЗ от 02.05.2009</t>
  </si>
  <si>
    <t>Федеральный закон"Об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 №257-ФЗ от 08.11.2007</t>
  </si>
  <si>
    <t>Федеральный закон"О безопасности дорожного движения" №196-ФЗ от 10.12.1995</t>
  </si>
  <si>
    <t>Закон Новосибирской области"Об отдельных вопросах организации транспортного обслуживания населения на территории Новосибирской области" №55-ОЗот05.05.2016</t>
  </si>
  <si>
    <t>Федеральный закон"Об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 220-ФЗ от 13.07.2015</t>
  </si>
  <si>
    <t>Федеральный закон "Об общих принципах организации местного самоуправления в Российской Федерации"  131-ФЗ от 06.10.2003</t>
  </si>
  <si>
    <t>Постановление Правительства Новосибирской области"Об утверждении государственной программы Новосибирской области "Обеспечение безопасности жизнедеятельности населения Новосибирской области" № 110- п  от 27.03.2015</t>
  </si>
  <si>
    <t>Закон Новосибирской области"О защите населения и территории Новосибирской области от чрезвычайных ситуаций межмуниципального и регионального характера" №63-ОЗ от 13.12.2006</t>
  </si>
  <si>
    <t>Федеральный закон"О защите населения и территорий от чрезвычайных ситуаций природного и техногенного характера" №68-ФЗ от 21.12.1994</t>
  </si>
  <si>
    <t>Постановление Правительства Новосибирской области"Об утверждении государственной программы Новосибирской области "Охрана окружающей среды"№28-п от 28.01.2015</t>
  </si>
  <si>
    <t>Закон Новосибирской области"Об особо охраняемых природных территориях в Новосибирской области" №325-ОЗ от 26.09.2005</t>
  </si>
  <si>
    <t>30.09.2005, 01.01.2999</t>
  </si>
  <si>
    <t>08.02.2015, 01.01.2999</t>
  </si>
  <si>
    <t>08.10.2003,  01.01.2999</t>
  </si>
  <si>
    <t>24.12.1994,  01.01.2999</t>
  </si>
  <si>
    <t>14.12.2006,  01.01.2999</t>
  </si>
  <si>
    <t>10.04.2015, 01.01.2999</t>
  </si>
  <si>
    <t>08.10.2003, 01.01.2999</t>
  </si>
  <si>
    <t>13.07.2015, 01.01.2999</t>
  </si>
  <si>
    <t>06.05.2016,   01.01.2999</t>
  </si>
  <si>
    <t>10.12.1995,  01.01.2999</t>
  </si>
  <si>
    <t>14.11.2007,   01.01.2999</t>
  </si>
  <si>
    <t>08.05.2009,  01.01.2999</t>
  </si>
  <si>
    <t>08.10.2003,   01.01.2999</t>
  </si>
  <si>
    <t>23.01.2015,   01.01.2999</t>
  </si>
  <si>
    <t>30.07.2010,   01.01.2999</t>
  </si>
  <si>
    <t>05.04.1999,  01.01.2999</t>
  </si>
  <si>
    <t>Федеральный закон"Об охране окружающей среды" №7-ФЗ от 10.01.2002</t>
  </si>
  <si>
    <t>17.01.2002,  01.01.2999</t>
  </si>
  <si>
    <t>Постановление Правительства Новосибирской области"Об утверждении государственной программы Новосибирской области "Развитие системы обращения с отходами производства и потребления в Новосибирской области" №10-п от 19.01.2015</t>
  </si>
  <si>
    <t>19.01.2015,  01.01.2999</t>
  </si>
  <si>
    <t>Постановление Правительства Новосибирской области"Об утверждении государственной программы Новосибирской области "Построение и развитие аппаратно-программного комплекса "Безопасный город" в Новосибирской области" №403-п от 14.12.2016</t>
  </si>
  <si>
    <t>14.12.2016,  01.01.2999</t>
  </si>
  <si>
    <t>Постановление Правительства Новосибирской области"Об утверждении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№576-п от 31.12.2014</t>
  </si>
  <si>
    <t>01.01.2015,   01.01.2999</t>
  </si>
  <si>
    <t>Закон Новосибирской области"О регулировании отношений в сфере образования в Новосибирской области" №361-ОЗ от 05.07.2013</t>
  </si>
  <si>
    <t>01.09.2013,  01.01.2999</t>
  </si>
  <si>
    <t>Постановление Правительства Новосибирской области"Об утверждении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№322-п от  31.07.2013</t>
  </si>
  <si>
    <t>12.08.2013,  01.01.2999</t>
  </si>
  <si>
    <t xml:space="preserve">Постановление Правительства Новосибирской области"Об утверждении Комплекса мер по модернизации системы общего образования Новосибирской области в 2013 году и на период до 2020 года" №117-п  от 26.03.2013 </t>
  </si>
  <si>
    <t>26.03.2013,  01.01.2999</t>
  </si>
  <si>
    <t>Федеральный закон"Об образовании в Российской Федерации" №273-ФЗ  от 29.12.2012</t>
  </si>
  <si>
    <t>30.12.2012,   01.01.2999</t>
  </si>
  <si>
    <t>Постановление Правительства Новосибирской области"Об утверждении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№576-п  от 31.12.2014</t>
  </si>
  <si>
    <t>01.01.2015 01.01.2999</t>
  </si>
  <si>
    <t>Постановление Правительства Новосибирской области "Об утверждении государственной программы Новосибирской области "Построение и развитие аппаратно-программного комплекса "Безопасный город" в Новосибирской области" №403-п от 14.12.2016</t>
  </si>
  <si>
    <t>Закон Новосибирской области"О регулировании отношений в сфере образования в Новосибирской области" №361-ОЗ от  05.07.2013</t>
  </si>
  <si>
    <t>01.09.2013 ,  01.01.2999</t>
  </si>
  <si>
    <t>Постановление Правительства РФ"Об утверждении государственной программы Российской Федерации "Развитие образования" №1642 от  26.12.2017</t>
  </si>
  <si>
    <t>26.12.2017,   01.01.2999</t>
  </si>
  <si>
    <t>Постановление Правительства Новосибирской области"Об утверждении государственной программы Новосибирской области "Развитие физической культуры и спорта в Новосибирской области" №24-п от 23.01.2015</t>
  </si>
  <si>
    <t>17.02.2015 01.01.2999</t>
  </si>
  <si>
    <t xml:space="preserve">Постановление Правительства Новосибирской областиО государственной программе Новосибирской области "Управление финансами в Новосибирской области" №567-п от  28.12.2018 </t>
  </si>
  <si>
    <t>28.12.2018 01.01.2999</t>
  </si>
  <si>
    <t xml:space="preserve">Постановление Правительства Новосибирской области"Об утверждении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№576-п  от 31.12.2014 </t>
  </si>
  <si>
    <t>Федеральный закон"Об образовании в Российской Федерации" №273-ФЗ от 29.12.2012</t>
  </si>
  <si>
    <t>30.12.2012 01.01.2999</t>
  </si>
  <si>
    <t>Постановление Правительства Новосибирской области"Об организации отдыха, оздоровления и занятости детей на территории Новосибирской области" (вместе с "Порядком предоставления бесплатных путевок детям-сиротам, детям, находящимся в трудной жизненной ситуации, в организации отдыха детей и их оздоровления за счет средств областного бюджета Новосибирской области", "Порядком организации областных профильных смен, проводимых в организациях отдыха детей и их оздоровления, расположенных на территории Новосибирской области, и предоставления путевок детям - участникам областных профильных смен") №123-п  от 28.03.2017</t>
  </si>
  <si>
    <t>08.04.2017 01.01.2999</t>
  </si>
  <si>
    <t>Постановление Правительства Новосибирской области"Об утверждении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 322-п от  31.07.2013</t>
  </si>
  <si>
    <t>12.08.2013 01.01.2999</t>
  </si>
  <si>
    <t>01.09.2013 01.01.2999</t>
  </si>
  <si>
    <t>Постановление Правительства Новосибирской области"Об утверждении государственной программы Новосибирской области "Стимулирование развития жилищного строительства в Новосибирской области" № 68-п от  20.02.2015</t>
  </si>
  <si>
    <t>07.03.2015 01.01.2999</t>
  </si>
  <si>
    <t>Федеральный закон"Градостроительный кодекс Российской Федерации" №190-ФЗ от 29.12.2004</t>
  </si>
  <si>
    <t>09.01.2005 01.01.2999</t>
  </si>
  <si>
    <t>Постановление Правительства Новосибирской области"Об утверждении государственной программы Новосибирской области "Цифровая трансформация Новосибирской области" №515-п   от31.12.2019</t>
  </si>
  <si>
    <t>31.12.2019 01.01.2999</t>
  </si>
  <si>
    <t>Федеральный закон"Об основах государственного регулирования торговой деятельности в Российской Федерации" №381-ФЗ от 28.12.2009</t>
  </si>
  <si>
    <t>01.02.2010 01.01.2999</t>
  </si>
  <si>
    <t>Федеральный закон"О связи" 126-ФЗ  от 07.07.2003</t>
  </si>
  <si>
    <t>08.07.2003 01.01.2999</t>
  </si>
  <si>
    <t>Постановление Правительства Новосибирской области"Об утверждении государственной программы Новосибирской области "Культура Новосибирской области" №46-п от 03.02.2015</t>
  </si>
  <si>
    <t>Закон Новосибирской области"О культуре в Новосибирской области" №124-Озот  07.07.2007</t>
  </si>
  <si>
    <t xml:space="preserve">Постановление Правительства РФ"Об утверждении государственной программы Российской Федерации "Развитие культуры"№317 от15.04.2014 </t>
  </si>
  <si>
    <t>02.05.2014 ,01.01.2999</t>
  </si>
  <si>
    <t>23.07.2007, 01.01.2999</t>
  </si>
  <si>
    <t>28.12.2018, 01.01.2999</t>
  </si>
  <si>
    <t>14.02.2015 , 01.01.2999</t>
  </si>
  <si>
    <t>Федеральный закон"Основы законодательства Российской Федерации о культуре" №3612-1  от09.10.1992</t>
  </si>
  <si>
    <t>09.10.1992,  01.01.2999</t>
  </si>
  <si>
    <t>Федеральный закон"О библиотечном деле"№ 78-ФЗ от 29.12.1994</t>
  </si>
  <si>
    <t>29.12.1994,   01.01.2999</t>
  </si>
  <si>
    <t>Постановление Правительства Новосибирской области"Об утверждении государственной программы Новосибирской области "Развитие субъектов малого и среднего предпринимательства в Новосибирской области" № 14-п  от31.01.2017</t>
  </si>
  <si>
    <t>Закон Новосибирской области"О развитии малого и среднего предпринимательства в Новосибирской области" №245-ОЗ от  02.07.2008</t>
  </si>
  <si>
    <t>Федеральный закон"О развитии малого и среднего предпринимательства в Российской Федерации" № 209-ФЗ от 24.07.2007</t>
  </si>
  <si>
    <t>11.02.2017 , 01.01.2999</t>
  </si>
  <si>
    <t>18.07.2008 , 01.01.2999</t>
  </si>
  <si>
    <t>01.01.2008 , 01.01.2999</t>
  </si>
  <si>
    <t>Федеральный закон"О некоммерческих организациях" №7-Фз от  12.01.1996</t>
  </si>
  <si>
    <t>15.01.1996 , 01.01.2999</t>
  </si>
  <si>
    <t>Постановление Правительства Новосибирской области"Об утверждении государственной программы Новосибирской области "Развитие физической культуры и спорта в Новосибирской области" №24-п от  23.01.2015</t>
  </si>
  <si>
    <t>17.02.2015,  01.01.2999</t>
  </si>
  <si>
    <t xml:space="preserve">Закон Новосибирской области"О физической культуре и спорте в Новосибирской области" №285-ОЗ от  04.12.2008 </t>
  </si>
  <si>
    <t>23.07.2013,  01.01.2999</t>
  </si>
  <si>
    <t xml:space="preserve">Федеральный закон"О физической культуре и спорте в Российской Федерации" №329-ФЗ  от04.12.2007 </t>
  </si>
  <si>
    <t>30.03.2008,  01.01.2999</t>
  </si>
  <si>
    <t>Закон Новосибирской области"О молодежной политике в Новосибирской области" №207-ОЗ  от 12.07.2004</t>
  </si>
  <si>
    <t>01.01.2005,  01.01.2999</t>
  </si>
  <si>
    <t xml:space="preserve">Федеральный закон"Об образовании в Российской Федерации" №273-ФЗ от 29.12.2012 </t>
  </si>
  <si>
    <t>30.12.2012,  01.01.2999</t>
  </si>
  <si>
    <t>Федеральный закон"Жилищный кодекс Российской Федерации"№ 188-Фзот  29.12.2004</t>
  </si>
  <si>
    <t>03.01.2005,  01.01.2999</t>
  </si>
  <si>
    <t>Федеральный закон"О Фонде содействия реформированию жилищно-коммунального хозяйства" №185-ФЗ от 21.07.2007</t>
  </si>
  <si>
    <t>23.07.2007,  01.01.2999</t>
  </si>
  <si>
    <t>Постановление Правительства Новосибирской области"Об утверждении государственной программы Новосибирской области "Жилищно-коммунальное хозяйство Новосибирской области"№ 66-п от 16.02.2015</t>
  </si>
  <si>
    <t>28.02.2015,  01.01.2999</t>
  </si>
  <si>
    <t xml:space="preserve">Постановление Правительства Новосибирской области"О государственной программе Новосибирской области "Обеспечение жильем молодых семей в Новосибирской области"№ 352-п от15.09.2014 </t>
  </si>
  <si>
    <t>01.01.2015,  01.01.2999</t>
  </si>
  <si>
    <t>Постановление Правительства Новосибирской области"Об утверждении Региональной адресной программы Новосибирской области по переселению граждан из аварийного жилищного фонда на 2013 - 2017 годы" №160-п от 15.04.2013</t>
  </si>
  <si>
    <t>16.04.2013,  01.01.2999</t>
  </si>
  <si>
    <t xml:space="preserve">Закон Новосибирской области"Об организации проведения капитального ремонта общего имущества в многоквартирных домах, расположенных на территории Новосибирской области" (принят постановлением Законодательного Собрания Новосибирской области от 04.07.2013 N 360-ЗС)№ 360-ОЗ  от05.07.2013 </t>
  </si>
  <si>
    <t>13.07.2013 01.01.2999</t>
  </si>
  <si>
    <t>07.03.2015,  01.01.2999</t>
  </si>
  <si>
    <t>Постановление Правительства Новосибирской области"О нормативах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муниципальных служащих и (или) содержание органов местного самоуправления муниципальных образований Новосибирской области" №20-п от 31.01.2017</t>
  </si>
  <si>
    <t>31.01.2017,  01.01.2999</t>
  </si>
  <si>
    <t xml:space="preserve">Закон Новосибирской области"О муниципальной службе в Новосибирской области" №157-ОЗ  от30.10.2007 </t>
  </si>
  <si>
    <t>23.03.2013 ,  01.01.2999</t>
  </si>
  <si>
    <t>Федеральный закон"О муниципальной службе в Российской Федерации" №25-Фзот 02.03.2007</t>
  </si>
  <si>
    <t>01.06.2007,  01.01.2999</t>
  </si>
  <si>
    <t xml:space="preserve">Закон Новосибирской области"Об избирательных комиссиях, комиссиях референдума в Новосибирской области"№ 19-ОЗ  от17.07.2006 </t>
  </si>
  <si>
    <t>27.07.2006,  01.01.2999</t>
  </si>
  <si>
    <t>Федеральный закон"Об образовании в Российской Федерации"№ 273-ФЗ от 29.12.2012</t>
  </si>
  <si>
    <t>Федеральный закон"О муниципальной службе в Российской Федерации" №25-ФЗ от 02.03.2007</t>
  </si>
  <si>
    <t>Федеральный закон"О присяжных заседателях федеральных судов общей юрисдикции в Российской Федерации"№ 113-ФЗ от  20.08.2004</t>
  </si>
  <si>
    <t>05.09.2004 , 01.01.2999</t>
  </si>
  <si>
    <t>Постановление Правительства Новосибирской области"О составлении общего и запасного списков кандидатов в присяжные заседатели" №270-п  от 21.05.2012</t>
  </si>
  <si>
    <t>22.05.2012,  01.01.2999</t>
  </si>
  <si>
    <t>Постановление Правительства РФ"Об утверждении Правил финансового обеспечения переданных исполнительно-распорядительным органам муниципальных образований государственных полномочий по составлению списков кандидатов в присяжные заседатели федеральных судов общей юрисдикции в Российской Федерации"№320 от 23.05.2005</t>
  </si>
  <si>
    <t>08.06.2005,  01.01.2999</t>
  </si>
  <si>
    <t xml:space="preserve">Постановление Правительства Новосибирской области"О Порядке и сроках составления списков кандидатов в присяжные заседатели" №108-п от 11.04.2016 </t>
  </si>
  <si>
    <t>11.04.2016,  01.01.2999</t>
  </si>
  <si>
    <t xml:space="preserve">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по обеспечению граждан жилыми помещениями" №490-ОЗ от24.11.2014 </t>
  </si>
  <si>
    <t>Постановление администрации Новосибирской области"О мерах государственной поддержки по обеспечению жилыми помещениями отдельных категорий граждан в Новосибирской области" (вместе с "Положением о форме и порядке предоставления мер социальной поддержки по обеспечению жилыми помещениями отдельных категорий граждан в Новосибирской области")№ 363-па от 26.12.2008</t>
  </si>
  <si>
    <t>26.12.2008,  01.01.2999</t>
  </si>
  <si>
    <t>Федеральный закон"Об общих принципах организации местного самоуправления в Российской Федерации" №131-Фз от  06.10.2003</t>
  </si>
  <si>
    <t>25.01.1995,  01.01.2999</t>
  </si>
  <si>
    <t>Федеральный закон"Об общих принципах организации законодательных (представительных) и исполнительных органов государственной власти субъектов Российской Федерации" №184-ФЗ от06.10.1999</t>
  </si>
  <si>
    <t>19.10.1999,  01.01.2999</t>
  </si>
  <si>
    <t>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созданию и осуществлению деятельности комиссий по делам несовершеннолетних и защите их прав" 469-ОЗ  02.10.2014</t>
  </si>
  <si>
    <t>09.10.2014,  01.01.2999</t>
  </si>
  <si>
    <t>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осуществлению уведомительной регистрации коллективных договоров, территориальных соглашений и территориальных отраслевых (межотраслевых) соглашений"№326-ОЗ  от08.05.2013</t>
  </si>
  <si>
    <t>18.05.2013,  01.01.2999</t>
  </si>
  <si>
    <t>Постановление Правительства Новосибирской области"Об утверждении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322-п  от31.07.2013</t>
  </si>
  <si>
    <t>Закон Новосибирской области"О наделении органов местного самоуправления городского округа города Новосибирска отдельными государственными полномочиями Новосибирской области по обеспечению социального обслуживания отдельных категорий граждан"№ 41-ОЗ от 19.10.2006</t>
  </si>
  <si>
    <t>25.10.2006, 01.01.2999</t>
  </si>
  <si>
    <t xml:space="preserve">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в сфере социальной поддержки отдельных категорий детей, обучающихся в образовательных организациях"№ 424-ОЗ от 02.04.2014 </t>
  </si>
  <si>
    <t>10.04.2014,  01.01.2999</t>
  </si>
  <si>
    <t xml:space="preserve">Закон Новосибирской области"Об опеке и попечительстве в Новосибирской области" №175-ОЗ от15.12.2007 </t>
  </si>
  <si>
    <t>01.01.2008,  01.01.2999</t>
  </si>
  <si>
    <t xml:space="preserve">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организации и осуществлению деятельности по опеке и попечительству, социальной поддержке детей-сирот и детей, оставшихся без попечения родителей"№ 411-ОЗ  от10.12.2013 </t>
  </si>
  <si>
    <t>01.01.2014,  01.01.2999</t>
  </si>
  <si>
    <t xml:space="preserve">Закон Новосибирской области"О наделении органов местного самоуправления муниципальных районов Новосибирской области отдельными государственными полномочиями Новосибирской области по сбору информации, необходимой для ведения регистра муниципальных нормативных правовых актов Новосибирской области"№ 412-ОЗ от 30.11.2009 </t>
  </si>
  <si>
    <t>01.01.2010, 01.01.2999</t>
  </si>
  <si>
    <t xml:space="preserve">Закон Новосибирской области"О наделении органов местного самоуправления муниципальных районов и городских округов Новосибирской области отдельными государственными полномочиями Новосибирской области по решению вопросов в сфере административных правонарушений" №485-ОЗ от 27.04.2010 </t>
  </si>
  <si>
    <t>01.05.2010, 01.01.2999</t>
  </si>
  <si>
    <t>Закон Новосибирской области"О наделении органов местного самоуправления муниципальных районов и городских округов в Новосибирской области отдельными государственными полномочиями Новосибирской области по обеспечению социальной поддержки и социального обслуживания отдельных категорий граждан" №65-ОЗ от 13.12.2006</t>
  </si>
  <si>
    <t>16.12.2006,  01.01.2999</t>
  </si>
  <si>
    <t xml:space="preserve">Федеральный закон"О муниципальной службе в Российской Федерации"№ 25-Фзот 02.03.2007 </t>
  </si>
  <si>
    <t>Федеральный закон Об общих принципах организации публичной власти в субъектах Российской Федерации №414-ФЗ от 21.12.2021</t>
  </si>
  <si>
    <t>21.12.2021, 01.01.3000</t>
  </si>
  <si>
    <t>Постановление Правительства Новосибирской области"Об утверждении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№322-п от31.07.2013</t>
  </si>
  <si>
    <t>Закон Новосибирской области"Об обеспечении жилыми помещениями детей-сирот и детей, оставшихся без попечения родителей, лиц из числа детей-сирот и детей, оставшихся без попечения родителей"№ 331-ОЗот 05.06.2013</t>
  </si>
  <si>
    <t>25.06.2013, 01.01.2999</t>
  </si>
  <si>
    <t xml:space="preserve">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организации и осуществлению деятельности по опеке и попечительству, социальной поддержке детей-сирот и детей, оставшихся без попечения родителей"№ 411-ОЗ от  10.12.2013 </t>
  </si>
  <si>
    <t>01.01.2014 01.01.2999</t>
  </si>
  <si>
    <t xml:space="preserve">Федеральный закон"О дополнительных гарантиях по социальной поддержке детей-сирот и детей, оставшихся без попечения родителей" № 159-ФЗ от 21.12.1996 </t>
  </si>
  <si>
    <t>23.12.1996, 01.01.2999</t>
  </si>
  <si>
    <t>Федеральный закон "Об общих принципах организации законодательных (представительных) и исполнительных органов государственной власти субъектов Российской Федерации"№ 184-ФЗ от 06.10.1999</t>
  </si>
  <si>
    <t>19.10.1999 , 01.01.2999</t>
  </si>
  <si>
    <t>Федеральный законОб общих принципах организации публичной власти в субъектах Российской Федерации№ 414-ФЗ от 21.12.2021</t>
  </si>
  <si>
    <t>21.12.2021,  01.01.3000</t>
  </si>
  <si>
    <t>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в сфере социальной поддержки отдельных категорий детей, обучающихся в образовательных организациях" №424-ОЗ от 02.04.2014</t>
  </si>
  <si>
    <t>16.12.2006, 01.01.2999</t>
  </si>
  <si>
    <t>Постановление Правительства Новосибирской области"Об утверждении государственной программы Новосибирской области "Развитие системы социальной поддержки населения и улучшение социального положения семей с детьми в Новосибирской области"№ 322-п от 31.07.2013</t>
  </si>
  <si>
    <t>12.08.2013,  01.01.299</t>
  </si>
  <si>
    <t xml:space="preserve">Постановление Правительства Новосибирской области"Об утверждении Порядка предоставления и расходования субвенций из областного бюджета Новосибирской области местным бюджетам муниципальных районов и городских округов Новосибирской области на обеспечение социального обслуживания отдельных категорий граждан" №40-п от 07.02.2011 </t>
  </si>
  <si>
    <t>07.02.2011, 01.01.2999</t>
  </si>
  <si>
    <t>Закон Новосибирской области"О наделении органов местного самоуправления городского округа города Новосибирска отдельными государственными полномочиями Новосибирской области по обеспечению социального обслуживания отдельных категорий граждан"№ 41-ОЗ от  19.10.2006</t>
  </si>
  <si>
    <t>Федеральный закон"Об основах социального обслуживания граждан в Российской Федерации"№ 442-ФЗ от  28.12.2013</t>
  </si>
  <si>
    <t>Закон Новосибирской области"О мерах социальной поддержки отдельных категорий граждан, проживающих в Новосибирской области" №253-ОЗ от 29.12.2004</t>
  </si>
  <si>
    <t>31.12.2004,  01.01.2999</t>
  </si>
  <si>
    <t>Федеральный закон"Об общих принципах организации законодательных (представительных) и исполнительных органов государственной власти субъектов Российской Федерации"№ 184-ФЗ  от 06.10.1999</t>
  </si>
  <si>
    <t xml:space="preserve">Федеральный законОб общих принципах организации публичной власти в субъектах Российской Федерации№ 414-ФЗ от 21.12.2021 </t>
  </si>
  <si>
    <t>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по предоставлению единовременной денежной выплаты на обеспечение условий доступности для инвалида жилого помещения№409-ОЗ  от19.12.2023</t>
  </si>
  <si>
    <t>19.12.2023,  01.01.3000</t>
  </si>
  <si>
    <t>Федеральный закон"Об образовании в Российской Федерации"№ 273-ФЗ от  29.12.2012</t>
  </si>
  <si>
    <t>12.08.2013 , 01.01.2999</t>
  </si>
  <si>
    <t xml:space="preserve">Постановление Правительства Новосибирской области"О социальной поддержке отдельных категорий обучающихся образовательных организаций на территории Новосибирской области"(ред. от 11.10.2016)№ 253-п от13.07.2015 </t>
  </si>
  <si>
    <t>01.09.2015 , 01.01.2999</t>
  </si>
  <si>
    <t xml:space="preserve">Федеральный закон"Об общих принципах организации законодательных (представительных) и исполнительных органов государственной власти субъектов Российской Федерации" №184-ФЗ от  06.10.1999 </t>
  </si>
  <si>
    <t>19.10.1999, 01.01.2999</t>
  </si>
  <si>
    <t>Федеральный законОб общих принципах организации публичной власти в субъектах Российской Федерации 414-ФЗ 21.12.2021</t>
  </si>
  <si>
    <t>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организации и осуществлению деятельности по опеке и попечительству, социальной поддержке детей-сирот и детей, оставшихся без попечения родителей" №411-ОЗ от 10.12.2013</t>
  </si>
  <si>
    <t>Закон Новосибирской области"Об опеке и попечительстве в Новосибирской области" №175-ОЗ от 15.12.2007</t>
  </si>
  <si>
    <t>Федеральный закон"Об опеке и попечительстве"  №48-ФЗ от 24.04.2008</t>
  </si>
  <si>
    <t>01.09.2008,  01.01.2999</t>
  </si>
  <si>
    <t>Федеральный закон"Об общих принципах организации законодательных (представительных) и исполнительных органов государственной власти субъектов Российской Федерации" №184-Фз от  06.10.1999</t>
  </si>
  <si>
    <t xml:space="preserve">Постановление Правительства Новосибирской области"О Порядке предоставления субвенций из областного бюджета Новосибирской области местным бюджетам муниципальных районов и городских округов Новосибирской области на организацию и осуществление деятельности по опеке и попечительству, социальной поддержке детей-сирот и детей, оставшихся без попечения родителей, и Порядке расходования субвенций из областного бюджета Новосибирской области местными бюджетами муниципальных районов и городских округов Новосибирской области на организацию и осуществление деятельности по опеке и попечительству, социальной поддержке детей-сирот и детей, оставшихся без попечения родителей" №211-п   от 26.05.2014 </t>
  </si>
  <si>
    <t>26.05.2014,  01.01.2999</t>
  </si>
  <si>
    <t>Федеральный законОб общих принципах организации публичной власти в субъектах Российской Федерации № 414-ФЗ   от 21.12.2021</t>
  </si>
  <si>
    <t>Федеральный закон"Об общих принципах организации законодательных (представительных) и исполнительных органов государственной власти субъектов Российской Федерации" №184-ФЗ   от 06.10.1999</t>
  </si>
  <si>
    <t xml:space="preserve">Федеральный законОб общих принципах организации публичной власти в субъектах Российской Федерации № 414-ФЗ  от 21.12.2021 </t>
  </si>
  <si>
    <t>Закон Новосибирской области"О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организации получения образования обучающимися с ограниченными возможностями здоровья в отдельных общеобразовательных организациях, осуществляющих образовательную деятельность по адаптированным основным общеобразовательным программам, для глухих, слабослышащих, позднооглохших, слепых, слабовидящих, с тяжелыми нарушениями речи, с нарушениями опорно-двигательного аппарата, с задержкой психического развития, с умственной отсталостью, с расстройствами аутистического спектра, со сложными дефектами и других обучающихся с ограниченными возможностями здоровья" № 394-ОЗ  от  06.12.2013</t>
  </si>
  <si>
    <t xml:space="preserve">Постановление Правительства Новосибирской области"Об утверждении государственной программы Новосибирской области "Развитие образования, создание условий для социализации детей и учащейся молодежи в Новосибирской области" №576-п  от31.12.2014 </t>
  </si>
  <si>
    <t xml:space="preserve">Постановление Правительства Новосибирской области"О нормативах финансового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обеспечения дополнительного образования детей в муниципальных общеобразовательных организациях" №572-п  от30.12.2013 </t>
  </si>
  <si>
    <t>Закон Новосибирской области"О регулировании отношений в сфере образования в Новосибирской области" №361-ОЗ  от05.07.2013</t>
  </si>
  <si>
    <t>Федеральный закон"Об общих принципах организации законодательных (представительных) и исполнительных органов государственной власти субъектов Российской Федерации"№184-ФЗ  от 06.10.1999</t>
  </si>
  <si>
    <t>Постановление Правительства Новосибирской областиО государственной программе Новосибирской области "Управление финансами в Новосибирской области" №567-п от 28.12.2018</t>
  </si>
  <si>
    <t>28.12.2018,  01.01.2999</t>
  </si>
  <si>
    <t>Закон Новосибирской области"О наделении органов местного самоуправления в Новосибирской области отдельными государственными полномочиями Новосибирской области по расчету и предоставлению дотаций бюджетам поселений на выравнивание бюджетной обеспеченности" №400-ОЗ от 02.11.2009</t>
  </si>
  <si>
    <t>11.11.2009,  01.01.2999</t>
  </si>
  <si>
    <t xml:space="preserve">Федеральный закон"О воинской обязанности и военной службе" №53-ФЗ от 28.03.1998 </t>
  </si>
  <si>
    <t>28.03.1998,  01.01.2999</t>
  </si>
  <si>
    <t xml:space="preserve">Закон Новосибирской области"Об утверждении Методики распределения между бюджетами муниципальных и городских округов Новосибирской области субвенций из областного бюджета Новосибирской области, предоставляемых за счет субвенций бюджетам субъектов Российской Федерации из федерального бюджета на осуществление полномочий по первичному воинскому учету органами местного самоуправления муниципальных и городских округов" №488-ОЗ от27.04.2010 </t>
  </si>
  <si>
    <t>07.05.2010,  01.01.2999</t>
  </si>
  <si>
    <t>Закон Новосибирской области"О наделении органов местного самоуправления муниципальных районов Новосибирской области отдельными государственными полномочиями Новосибирской области по расчету и предоставлению бюджетам поселений Новосибирской области субвенций на осуществление полномочий по первичному воинскому учету органами местного самоуправления поселений" №431-ОЗ от 30.04.2014</t>
  </si>
  <si>
    <t>07.05.2014,  01.01.2999</t>
  </si>
  <si>
    <t>Постановление Правительства Новосибирской области "Об утверждении государственной программы Новосибирской области "Развитие автомобильных дорог регионального, межмуниципального и местного значения в Новосибирской области" №22-п от23.01.2015</t>
  </si>
  <si>
    <t>23.01.2015,  01.01.2999</t>
  </si>
  <si>
    <t xml:space="preserve">Постановление Правительства РФ"Об утверждении государственной программы Российской Федерации "Обеспечение доступным и комфортным жильем и коммунальными услугами граждан Российской Федерации"№ 1710  от30.12.2017 </t>
  </si>
  <si>
    <t>01.01.2018,  01.01.2999</t>
  </si>
  <si>
    <t>Постановление Правительства Новосибирской области"Об утверждении государственной программы Новосибирской области "Обеспечение безопасности жизнедеятельности населения Новосибирской области"  №110-п  от27.03.2015</t>
  </si>
  <si>
    <t>10.04.2015,  01.01.2999</t>
  </si>
  <si>
    <t>Постановление Правительства Новосибирской области"Об утверждении государственной программы Новосибирской области "Охрана окружающей среды"№ 28-п  от28.01.2015</t>
  </si>
  <si>
    <t>08.02.2015,  01.01.2999</t>
  </si>
  <si>
    <t xml:space="preserve">Постановление Правительства Новосибирской области"Об утверждении государственной программы Новосибирской области "Развитие физической культуры и спорта в Новосибирской области"№ 24-п  от23.01.2015 </t>
  </si>
  <si>
    <t>17.02.2015 , 01.01.2999</t>
  </si>
  <si>
    <t xml:space="preserve">Постановление Правительства Новосибирской области"Об утверждении государственной программы Новосибирской области "Культура Новосибирской области" №46-п  от03.02.2015 </t>
  </si>
  <si>
    <t>14.02.2015,  01.01.2999</t>
  </si>
  <si>
    <t xml:space="preserve">Постановление Правительства Новосибирской области"Об утверждении государственной программы Новосибирской области "Жилищно-коммунальное хозяйство Новосибирской области" №66-п  от16.02.2015 </t>
  </si>
  <si>
    <t>Постановление Правительства Новосибирской области"Об утверждении государственной программы Новосибирской области "Стимулирование развития жилищного строительства в Новосибирской области" №68-п  от20.02.2015</t>
  </si>
  <si>
    <t xml:space="preserve">Постановление Правительства Новосибирской области"Об утверждении государственной программы Новосибирской области "Цифровая трансформация Новосибирской области" №515-п от31.12.2019 </t>
  </si>
  <si>
    <t>31.12.2019,  01.01.2999</t>
  </si>
  <si>
    <t xml:space="preserve">Постановление Правительства Новосибирской области"О резервном фонде Правительства Новосибирской области" №211-па  от 28.12.2007 </t>
  </si>
  <si>
    <t>28.12.2007, 01.01.2999</t>
  </si>
  <si>
    <t xml:space="preserve">Постановление Правительства Новосибирской области"Об утверждении государственной программы Новосибирской области "Развитие системы обращения с отходами производства и потребления в Новосибирской области" №10-п от19.01.2015 </t>
  </si>
  <si>
    <t>9.01.2015 , 01.01.2999</t>
  </si>
  <si>
    <t xml:space="preserve">Федеральный закон"Бюджетный Кодекс Российской Федерации"№ 145-ФЗ  от 31.07.1998 </t>
  </si>
  <si>
    <t>01.01.2000,  01.01.2999</t>
  </si>
  <si>
    <t>01.01.2019,   01.01.2999</t>
  </si>
  <si>
    <t>29.10.2001,   01.01.2999</t>
  </si>
  <si>
    <t>28.02.2015, 01.01.2999</t>
  </si>
  <si>
    <t xml:space="preserve"> Реализация основных общеобразовательных программ дошкольного образования в муниципальных образовательных организациях</t>
  </si>
  <si>
    <t>Реализация основных общеобразовательных программ в муниципальных общеобразовательных организациях</t>
  </si>
  <si>
    <t>Организация получения образования обучающимися с ограниченными возможностями здоровья в отдельных общеобразовательных организациях,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t>
  </si>
  <si>
    <t>4.2.1 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t>
  </si>
  <si>
    <t>4.2.2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</si>
  <si>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4.2.3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учреждениях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</si>
  <si>
    <t>4.2.4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</si>
  <si>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 xml:space="preserve">4.2.5  на организацию и осуществление деятельности по опеке и попечительству, формирование и ведение регионального государственного банка данных о детях, оставшихся без попечения родителей </t>
  </si>
  <si>
    <t>4.2.6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</si>
  <si>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4.1.1 по составлению (изменению) списков кандидатов в присяжные заседатели</t>
  </si>
  <si>
    <t>0105</t>
  </si>
  <si>
    <t>4.1.2 на осуществление полномочий по обеспечению жильем отдельных категорий граждан, установленных Федеральным законом  от 24.11.1995 г. № 181-ФЗ "О социальной защите инвалидов в РФ"</t>
  </si>
  <si>
    <t>Федеральным законом  от 24.11.1995 г. № 181-ФЗ "О социальной защите инвалидов в РФ"</t>
  </si>
  <si>
    <t>0104</t>
  </si>
  <si>
    <t>1004</t>
  </si>
  <si>
    <t>0501</t>
  </si>
  <si>
    <t>0405</t>
  </si>
  <si>
    <t>0203</t>
  </si>
  <si>
    <t>1.2.1. осуществление части полномочий по определению поставщиков, подрядчиков</t>
  </si>
  <si>
    <t>0310</t>
  </si>
  <si>
    <t>0409</t>
  </si>
  <si>
    <t>0502</t>
  </si>
  <si>
    <t>0505</t>
  </si>
  <si>
    <t>1403</t>
  </si>
  <si>
    <t>0503</t>
  </si>
  <si>
    <t>0406</t>
  </si>
  <si>
    <t>0801</t>
  </si>
  <si>
    <t>0603</t>
  </si>
  <si>
    <t>6.2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</si>
  <si>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6.2.1 на осуществление первичного воинского учета на территориях, где отсутствуют военные комиссариаты</t>
  </si>
  <si>
    <t>6.3 по предоставлению иных межбюджетных трансфертов, всего</t>
  </si>
  <si>
    <t>6.3.1.  по предоставлению иных межбюджетных трансфертов</t>
  </si>
  <si>
    <t>на 01.11.2024</t>
  </si>
  <si>
    <t>1.2.2. осуществление части полномочий по вопросу участия впредупреждении и ливидации последствий чрезвычайных ситуаций в границах поселения</t>
  </si>
  <si>
    <t>Администрация Черепановского района</t>
  </si>
  <si>
    <t>0113</t>
  </si>
  <si>
    <t>1.1.2 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</si>
  <si>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0408</t>
  </si>
  <si>
    <t>0703</t>
  </si>
  <si>
    <t>0709</t>
  </si>
  <si>
    <t>0412</t>
  </si>
  <si>
    <t>1.1.4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</si>
  <si>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1.1.5 участие в предупреждении и ликвидации последствий чрезвычайных ситуаций на территории муниципального района</t>
  </si>
  <si>
    <t>1.1.6 организация мероприятий межпоселенческого характера по охране окружающей среды</t>
  </si>
  <si>
    <t>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</si>
  <si>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1.1.8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t>
  </si>
  <si>
    <t>1.1.9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</si>
  <si>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1.1.10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</si>
  <si>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1.1.11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</si>
  <si>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</si>
  <si>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1.1.13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</si>
  <si>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1.1.14 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</si>
  <si>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1.1.15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</si>
  <si>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1.1.16 создание условий для расширения рынка сельскохозяйственной продукции, сырья и продовольствия</t>
  </si>
  <si>
    <t>1.1.17 содействие развитию малого и среднего предпринимательства</t>
  </si>
  <si>
    <t>1.1.18 оказание поддержки социально ориентированным некоммерческим организациям, благотворительной деятельности и добровольчеству (волонтерству)</t>
  </si>
  <si>
    <t xml:space="preserve">1.1.19 обеспечение условий для развития на территории муниципального района физической культуры, школьного спорта и массового спорта </t>
  </si>
  <si>
    <t>1.1.20 организация проведения официальных физкультурно-оздоровительных и спортивных мероприятий муниципального района</t>
  </si>
  <si>
    <t xml:space="preserve">1.1.21 организация и осуществление мероприятий межпоселенческого характера по работе с детьми и молодежью, участие в реализации молодежной политики, разработка и реализация мер по обеспечению и защите прав и законных интересов молодежи, разработка и реализация муниципальных программ по основным направлениям реализации молодежной политики, организация и осуществление мониторинга реализации молодежной политики; (п. 27 в ред. Федерального закона от 02.11.2023 N 517-ФЗ) </t>
  </si>
  <si>
    <t>1.1.22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</si>
  <si>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 xml:space="preserve">Постановление Правительства Новосибирской области"Об утверждении государственной программы Новосибирской области "Стимулирование развития жилищного строительства в Новосибирской области"№ 68-п  от 20.02.2015 </t>
  </si>
  <si>
    <t>1.1.3 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на автомобильном транспорте, городском наземном электрическом транспорте и в дорожном хозяйстве вне границ населенных пунктов в границах муниципального района, организация дорожного движения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</si>
  <si>
    <t>0707</t>
  </si>
  <si>
    <t>0107</t>
  </si>
  <si>
    <t>0705</t>
  </si>
  <si>
    <t xml:space="preserve">2.1 материально-техническое и финансовое обеспечение деятельности органов местного самоуправления </t>
  </si>
  <si>
    <t xml:space="preserve">2.2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 </t>
  </si>
  <si>
    <t xml:space="preserve">2.3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 </t>
  </si>
  <si>
    <t>2.4 предоставление доплаты за выслугу лет к трудовой пенсии муниципальным служащим за счет средств местного бюджета</t>
  </si>
  <si>
    <t>2.5 Предоставление иных меры социальной поддержки и соцальной помощи отдельным категориям граждан</t>
  </si>
  <si>
    <t>0102</t>
  </si>
  <si>
    <t>0410</t>
  </si>
  <si>
    <t>…</t>
  </si>
  <si>
    <t>1.6.1. по предоставлению дотаций на выравнивание бюджетной обеспеченности городских, сельских поселений, всего</t>
  </si>
  <si>
    <t>1.6.2. по предоставлению субсидий бюджету субъекта Российской Федерации, всего</t>
  </si>
  <si>
    <t>1.6.3. по предоставлению субвенций бюджетам городских, сельских поселений,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полномочиями органов государственной власти по расчету и предоставлению субвенций бюджетам городских, сельских поселений, всего</t>
  </si>
  <si>
    <t>1.6.4. по предоставлению иных межбюджетных трансфертов, всего</t>
  </si>
  <si>
    <t>1.6.4.1. бюджетам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</si>
  <si>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1.6.4.2. в иных случаях, не связанных с заключением соглашений, предусмотренных в подпункте 1.6.4.1, всего</t>
  </si>
  <si>
    <t>Совет депутатов Черепановского района</t>
  </si>
  <si>
    <t xml:space="preserve">2.2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 </t>
  </si>
  <si>
    <t>0103</t>
  </si>
  <si>
    <t>Контрольно-счетная палата Черепановского района</t>
  </si>
  <si>
    <t>1.2.1 осуществление полномочий по осуществлению внешнего муниципальгного внутреннего финансового контроля</t>
  </si>
  <si>
    <t>0106</t>
  </si>
  <si>
    <t>0111</t>
  </si>
  <si>
    <t>Федеральный закон "Об общих принципах организации местного самоуправления в Российской Федерации" №131-Фз от 06.10.2004</t>
  </si>
  <si>
    <t>2.6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</si>
  <si>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01.01.2024          31.12.2026</t>
  </si>
  <si>
    <t xml:space="preserve"> Постановление администрации Черепановского района Новосибирской области "Об утверждении муниципальной программы "Развитие субъектов малого и среднего предпринимательства на территории Черепановского района Новосибирской области на 2023-2025 годы" от 31.12.2022 № 927</t>
  </si>
  <si>
    <t>30.12.2020.     31.12.2025</t>
  </si>
  <si>
    <t>Постановление администрации Черепановского района Новосибирской области "Об утверждении муниципальной программы "Развитие сельского хозяйств в Черепановском районе Новосибирской области на 2024-2026 годы" от 15.11.2023 № 922</t>
  </si>
  <si>
    <t>Постановление администрации Черепановского района Новосибирской области "Об утверждении муниципальной программы "Развитие физической культуры и спорта на территории Черепановского района Новосибирской области на 2021-2030 годы" от 09.04.2021 № 356</t>
  </si>
  <si>
    <t>09.04.2021          31.12.2030</t>
  </si>
  <si>
    <t>Постановление администрации Черепановского района Новосибирской области "Об утверждении муниципальной программы "Противодействия незаконному обороту наркотиков Черепановского района Новосибирской области на 2025-2027 годы" от 05.11.2024 № 955</t>
  </si>
  <si>
    <t>01.01.2025         31.12.2027</t>
  </si>
  <si>
    <t>01.01.2025     31.12.2029</t>
  </si>
  <si>
    <t>Постановление администрации Черепановского района Новосибирской области "Об утверждении муниципальной программы "Развитие молодежной политики в Черепановском районе Новосибирской области на 2025-2029 годы" от 07.11.2024 № 985</t>
  </si>
  <si>
    <t>Постановление администрации Черепановского района Новосибирской области "Об утверждении муниципальной программы Черепановского района Новосибирской области "Развитие образования, создание условий для социализации детей и учащейся молодежи Черепановского района Новосибирской области на 2021-2025 годы" от 30.10.2020 № 726</t>
  </si>
  <si>
    <t>01.01.2021         31.12.2025</t>
  </si>
  <si>
    <t>Постановление администрации Черепановского района Новосибирской области "Об утверждении муниципальной программы "Обеспечение безопасности дорожного движения в Черепановском районе на 2023-2025 годы" от 03.08.2023 №613</t>
  </si>
  <si>
    <t>03.08.2023        31.12.2025</t>
  </si>
  <si>
    <t>Постановление администрации Черепановского района Новосибирской области  "Об утверждении муниципальной программы Черепановского района Новосибирской области "Развитие культуры Черепановского района Новосибирской области на 2023-2025 годы" от 22.12.2022 № 892</t>
  </si>
  <si>
    <t>01.01.2023    31.12.2025</t>
  </si>
  <si>
    <t>Постановление администрации Черепановского района Новосибирской области "Об утверждении муниципальной программы  "Укрепление общественного здоровья населения на территории Черепановского района Новосибирской области"</t>
  </si>
  <si>
    <t>01.01.2025    31.12.2029</t>
  </si>
  <si>
    <t>Постановление администрации Черепановского района Новосибирской области "О муниципальной программе "Развитие торговли на территории Черепановского района Новосибирской области" от 18.11.2022 №779</t>
  </si>
  <si>
    <t>Постановление администрации Черепановского района Новосибирской области "Об утверждении долгосрочной целевой программы Черепановского района "Поддержка социально-ориентированных некоммерческих организаций и гражданских инициатив на 2023-2025 годы" от 17.10.2022 № 698</t>
  </si>
  <si>
    <t>01.01.2021      31.12.2025</t>
  </si>
  <si>
    <t>Постановление администрации Черепановского района "Об утверждении порядка предоставления субсидий, в том числе грантов в форме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из бюджета Черепановского района Новосибирской области"  от 21.05.2021 № 451</t>
  </si>
  <si>
    <t xml:space="preserve"> Решение № 3 седьмой сессии Совета депутатов Черепановского района Новосибирской области от 14.04.2021 года "Об утверждении Порядка предоставления иных межбюджетных трансфертов из бюджета Черепановского района Новосибирской области бюджетам поселений, входящим в состав Черепановского района"</t>
  </si>
  <si>
    <t>ИТОГО расходов по Черепановскому району</t>
  </si>
  <si>
    <t>Отчетный финансовый   2023 год</t>
  </si>
  <si>
    <t>Текущий финансовый 2024 год</t>
  </si>
  <si>
    <t>Очередной финансовый 2025  год</t>
  </si>
  <si>
    <t>Финансовый 2026 год +1</t>
  </si>
  <si>
    <t>Финансовый 2027 год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</si>
</sst>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scheme val="minor"/>
    </font>
    <font>
      <b/>
      <sz val="10"/>
      <color theme="1"/>
      <name val="Times New Roman"/>
      <family val="1"/>
      <charset val="204"/>
    </font>
    <font>
      <sz val="10"/>
      <color theme="1"/>
      <name val="Times New Roman"/>
      <family val="1"/>
      <charset val="204"/>
    </font>
    <font>
      <sz val="10"/>
      <color rgb="FF000000"/>
      <name val="Times New Roman"/>
      <family val="1"/>
      <charset val="204"/>
    </font>
    <font>
      <b/>
      <sz val="12"/>
      <color theme="1"/>
      <name val="Times New Roman"/>
      <family val="1"/>
      <charset val="204"/>
    </font>
    <font>
      <sz val="10"/>
      <name val="Times New Roman"/>
      <family val="1"/>
      <charset val="204"/>
    </font>
    <font>
      <sz val="11"/>
      <color theme="1"/>
      <name val="Calibri"/>
      <family val="2"/>
      <scheme val="minor"/>
    </font>
    <font>
      <sz val="11"/>
      <color theme="1"/>
      <name val="Times New Roman"/>
      <family val="1"/>
      <charset val="204"/>
    </font>
    <font>
      <b/>
      <sz val="11"/>
      <color theme="1"/>
      <name val="Times New Roman"/>
      <family val="1"/>
      <charset val="204"/>
    </font>
    <font>
      <b/>
      <i/>
      <sz val="12"/>
      <color theme="1"/>
      <name val="Times New Roman"/>
      <family val="1"/>
      <charset val="204"/>
    </font>
  </fonts>
  <fills count="9">
    <fill>
      <patternFill patternType="none"/>
    </fill>
    <fill>
      <patternFill patternType="gray125"/>
    </fill>
    <fill>
      <patternFill patternType="solid">
        <fgColor indexed="5"/>
        <bgColor indexed="5"/>
      </patternFill>
    </fill>
    <fill>
      <patternFill patternType="solid">
        <fgColor rgb="FF92D050"/>
        <bgColor indexed="64"/>
      </patternFill>
    </fill>
    <fill>
      <patternFill patternType="solid">
        <fgColor theme="0"/>
        <bgColor indexed="64"/>
      </patternFill>
    </fill>
    <fill>
      <patternFill patternType="solid">
        <fgColor theme="0"/>
        <bgColor theme="8" tint="0.79998168889431442"/>
      </patternFill>
    </fill>
    <fill>
      <patternFill patternType="solid">
        <fgColor rgb="FFFFFF00"/>
        <bgColor indexed="64"/>
      </patternFill>
    </fill>
    <fill>
      <patternFill patternType="solid">
        <fgColor rgb="FF92D050"/>
        <bgColor indexed="5"/>
      </patternFill>
    </fill>
    <fill>
      <patternFill patternType="solid">
        <fgColor theme="0"/>
        <bgColor theme="6" tint="0.79998168889431442"/>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6" fillId="0" borderId="0"/>
  </cellStyleXfs>
  <cellXfs count="140">
    <xf numFmtId="0" fontId="0" fillId="0" borderId="0" xfId="0"/>
    <xf numFmtId="4" fontId="2" fillId="0" borderId="1" xfId="0" applyNumberFormat="1" applyFont="1" applyBorder="1" applyAlignment="1">
      <alignment wrapText="1"/>
    </xf>
    <xf numFmtId="0" fontId="2" fillId="0" borderId="1" xfId="0" applyFont="1" applyBorder="1" applyAlignment="1">
      <alignment horizontal="center" vertical="center" wrapText="1"/>
    </xf>
    <xf numFmtId="4" fontId="2" fillId="0" borderId="5" xfId="0" applyNumberFormat="1" applyFont="1" applyBorder="1"/>
    <xf numFmtId="4" fontId="2" fillId="0" borderId="1" xfId="0" applyNumberFormat="1" applyFont="1" applyBorder="1"/>
    <xf numFmtId="0" fontId="2" fillId="0" borderId="0" xfId="0" applyFont="1"/>
    <xf numFmtId="0" fontId="2" fillId="0" borderId="1" xfId="0" applyFont="1" applyBorder="1" applyAlignment="1">
      <alignment horizontal="center"/>
    </xf>
    <xf numFmtId="0" fontId="2" fillId="0" borderId="1" xfId="0" applyFont="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center"/>
    </xf>
    <xf numFmtId="14" fontId="3" fillId="0" borderId="1" xfId="0" applyNumberFormat="1" applyFont="1" applyBorder="1" applyAlignment="1">
      <alignment horizontal="center"/>
    </xf>
    <xf numFmtId="0" fontId="2" fillId="0" borderId="1" xfId="0" applyFont="1" applyBorder="1" applyAlignment="1">
      <alignment horizontal="center" wrapText="1"/>
    </xf>
    <xf numFmtId="14" fontId="2" fillId="0" borderId="1" xfId="0" applyNumberFormat="1" applyFont="1" applyBorder="1" applyAlignment="1">
      <alignment wrapText="1"/>
    </xf>
    <xf numFmtId="14" fontId="3" fillId="0" borderId="1" xfId="0" applyNumberFormat="1" applyFont="1" applyBorder="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wrapText="1"/>
    </xf>
    <xf numFmtId="0" fontId="2" fillId="2" borderId="0" xfId="0" applyFont="1" applyFill="1"/>
    <xf numFmtId="0" fontId="3" fillId="0" borderId="1" xfId="0" applyFont="1" applyFill="1" applyBorder="1" applyAlignment="1">
      <alignment horizontal="left" wrapText="1"/>
    </xf>
    <xf numFmtId="0" fontId="3" fillId="0" borderId="1" xfId="0" applyFont="1" applyFill="1" applyBorder="1" applyAlignment="1">
      <alignment horizontal="center"/>
    </xf>
    <xf numFmtId="14" fontId="3" fillId="0" borderId="1" xfId="0" applyNumberFormat="1" applyFont="1" applyFill="1" applyBorder="1" applyAlignment="1">
      <alignment horizontal="right"/>
    </xf>
    <xf numFmtId="0" fontId="2" fillId="0" borderId="1" xfId="0" applyFont="1" applyFill="1" applyBorder="1" applyAlignment="1">
      <alignment wrapText="1"/>
    </xf>
    <xf numFmtId="0" fontId="2" fillId="0" borderId="0" xfId="0" applyFont="1" applyFill="1"/>
    <xf numFmtId="49" fontId="2" fillId="0" borderId="1" xfId="0" applyNumberFormat="1" applyFont="1" applyBorder="1" applyAlignment="1">
      <alignment horizontal="center" wrapText="1"/>
    </xf>
    <xf numFmtId="4" fontId="2" fillId="2" borderId="1" xfId="0" applyNumberFormat="1" applyFont="1" applyFill="1" applyBorder="1" applyAlignment="1">
      <alignment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4" fontId="2" fillId="6" borderId="1" xfId="0" applyNumberFormat="1" applyFont="1" applyFill="1" applyBorder="1" applyAlignment="1">
      <alignment wrapText="1"/>
    </xf>
    <xf numFmtId="0" fontId="2" fillId="6" borderId="1" xfId="0" applyFont="1" applyFill="1" applyBorder="1" applyAlignment="1">
      <alignment horizontal="center" vertical="center" wrapText="1"/>
    </xf>
    <xf numFmtId="0" fontId="3" fillId="0" borderId="1" xfId="0" applyFont="1" applyBorder="1" applyAlignment="1">
      <alignment horizontal="left" vertical="center" wrapText="1"/>
    </xf>
    <xf numFmtId="49" fontId="2" fillId="0" borderId="1" xfId="0" applyNumberFormat="1" applyFont="1" applyBorder="1" applyAlignment="1">
      <alignment wrapText="1"/>
    </xf>
    <xf numFmtId="0" fontId="2" fillId="2" borderId="1" xfId="0" applyFont="1" applyFill="1" applyBorder="1" applyAlignment="1">
      <alignment horizontal="center" vertical="top" wrapText="1"/>
    </xf>
    <xf numFmtId="4" fontId="2" fillId="4" borderId="1" xfId="0" applyNumberFormat="1" applyFont="1" applyFill="1" applyBorder="1" applyAlignment="1">
      <alignment wrapText="1"/>
    </xf>
    <xf numFmtId="4" fontId="2" fillId="4" borderId="5" xfId="0" applyNumberFormat="1" applyFont="1" applyFill="1" applyBorder="1"/>
    <xf numFmtId="4" fontId="2" fillId="4" borderId="1" xfId="0" applyNumberFormat="1" applyFont="1" applyFill="1" applyBorder="1"/>
    <xf numFmtId="4" fontId="5" fillId="4" borderId="1" xfId="0" applyNumberFormat="1" applyFont="1" applyFill="1" applyBorder="1" applyAlignment="1">
      <alignment wrapText="1"/>
    </xf>
    <xf numFmtId="49" fontId="2" fillId="4" borderId="1" xfId="0" applyNumberFormat="1" applyFont="1" applyFill="1" applyBorder="1" applyAlignment="1">
      <alignment horizontal="center" wrapText="1"/>
    </xf>
    <xf numFmtId="0" fontId="7" fillId="0" borderId="1" xfId="1" applyFont="1" applyFill="1" applyBorder="1" applyAlignment="1">
      <alignment horizontal="center" vertical="center" wrapText="1"/>
    </xf>
    <xf numFmtId="0" fontId="7" fillId="0" borderId="1" xfId="1" applyFont="1" applyFill="1" applyBorder="1" applyAlignment="1">
      <alignment wrapText="1"/>
    </xf>
    <xf numFmtId="49" fontId="7" fillId="0" borderId="1" xfId="1" applyNumberFormat="1" applyFont="1" applyFill="1" applyBorder="1" applyAlignment="1">
      <alignment horizontal="center" wrapText="1"/>
    </xf>
    <xf numFmtId="4" fontId="7" fillId="0" borderId="1" xfId="1" applyNumberFormat="1" applyFont="1" applyFill="1" applyBorder="1" applyAlignment="1">
      <alignment wrapText="1"/>
    </xf>
    <xf numFmtId="0" fontId="7" fillId="0" borderId="12" xfId="1" applyFont="1" applyFill="1" applyBorder="1" applyAlignment="1">
      <alignment horizontal="center" vertical="center" wrapText="1"/>
    </xf>
    <xf numFmtId="0" fontId="7" fillId="0" borderId="12" xfId="1" applyFont="1" applyFill="1" applyBorder="1" applyAlignment="1">
      <alignment wrapText="1"/>
    </xf>
    <xf numFmtId="4" fontId="7" fillId="0" borderId="12" xfId="1" applyNumberFormat="1" applyFont="1" applyFill="1" applyBorder="1" applyAlignment="1">
      <alignment wrapText="1"/>
    </xf>
    <xf numFmtId="0" fontId="7" fillId="6" borderId="12" xfId="1" applyFont="1" applyFill="1" applyBorder="1" applyAlignment="1">
      <alignment horizontal="center" vertical="center" wrapText="1"/>
    </xf>
    <xf numFmtId="0" fontId="7" fillId="3" borderId="12" xfId="1" applyFont="1" applyFill="1" applyBorder="1" applyAlignment="1">
      <alignment horizontal="center" vertical="center" wrapText="1"/>
    </xf>
    <xf numFmtId="4" fontId="8" fillId="3" borderId="12" xfId="1" applyNumberFormat="1" applyFont="1" applyFill="1" applyBorder="1" applyAlignment="1">
      <alignment horizontal="right" wrapText="1"/>
    </xf>
    <xf numFmtId="0" fontId="2" fillId="7" borderId="1" xfId="0" applyFont="1" applyFill="1" applyBorder="1" applyAlignment="1">
      <alignment horizontal="center" vertical="top" wrapText="1"/>
    </xf>
    <xf numFmtId="0" fontId="1" fillId="7" borderId="1" xfId="0" applyFont="1" applyFill="1" applyBorder="1" applyAlignment="1">
      <alignment horizontal="center" vertical="center" wrapText="1"/>
    </xf>
    <xf numFmtId="4" fontId="1" fillId="7" borderId="1" xfId="0" applyNumberFormat="1" applyFont="1" applyFill="1" applyBorder="1" applyAlignment="1">
      <alignment horizontal="right" vertical="center" wrapText="1"/>
    </xf>
    <xf numFmtId="0" fontId="2" fillId="3" borderId="1" xfId="0" applyFont="1" applyFill="1" applyBorder="1" applyAlignment="1">
      <alignment horizontal="center"/>
    </xf>
    <xf numFmtId="4" fontId="1" fillId="3" borderId="1" xfId="0" applyNumberFormat="1" applyFont="1" applyFill="1" applyBorder="1" applyAlignment="1">
      <alignment horizontal="center"/>
    </xf>
    <xf numFmtId="0" fontId="7" fillId="6" borderId="1" xfId="1" applyFont="1" applyFill="1" applyBorder="1" applyAlignment="1">
      <alignment horizontal="center" vertical="center" wrapText="1"/>
    </xf>
    <xf numFmtId="0" fontId="7" fillId="6" borderId="1" xfId="1" applyFont="1" applyFill="1" applyBorder="1" applyAlignment="1">
      <alignment wrapText="1"/>
    </xf>
    <xf numFmtId="4" fontId="7" fillId="6" borderId="1" xfId="1" applyNumberFormat="1" applyFont="1" applyFill="1" applyBorder="1" applyAlignment="1">
      <alignment wrapText="1"/>
    </xf>
    <xf numFmtId="4" fontId="7" fillId="6" borderId="12" xfId="1" applyNumberFormat="1" applyFont="1" applyFill="1" applyBorder="1" applyAlignment="1">
      <alignment wrapText="1"/>
    </xf>
    <xf numFmtId="49" fontId="7" fillId="0" borderId="12" xfId="1" applyNumberFormat="1" applyFont="1" applyFill="1" applyBorder="1" applyAlignment="1">
      <alignment horizontal="center" wrapText="1"/>
    </xf>
    <xf numFmtId="0" fontId="7" fillId="6" borderId="12" xfId="1" applyFont="1" applyFill="1" applyBorder="1" applyAlignment="1">
      <alignment wrapText="1"/>
    </xf>
    <xf numFmtId="2" fontId="2" fillId="4" borderId="1" xfId="0" applyNumberFormat="1" applyFont="1" applyFill="1" applyBorder="1" applyAlignment="1">
      <alignment wrapText="1"/>
    </xf>
    <xf numFmtId="0" fontId="2" fillId="4" borderId="1" xfId="0" applyFont="1" applyFill="1" applyBorder="1" applyAlignment="1">
      <alignment horizontal="center" wrapText="1"/>
    </xf>
    <xf numFmtId="0" fontId="2" fillId="4" borderId="1" xfId="0" applyFont="1" applyFill="1" applyBorder="1" applyAlignment="1">
      <alignment wrapText="1"/>
    </xf>
    <xf numFmtId="4" fontId="7" fillId="4" borderId="1" xfId="1" applyNumberFormat="1" applyFont="1" applyFill="1" applyBorder="1" applyAlignment="1">
      <alignment wrapText="1"/>
    </xf>
    <xf numFmtId="0" fontId="2" fillId="0" borderId="12" xfId="0" applyFont="1" applyBorder="1" applyAlignment="1">
      <alignment wrapText="1"/>
    </xf>
    <xf numFmtId="49" fontId="2" fillId="0" borderId="12" xfId="0" applyNumberFormat="1" applyFont="1" applyBorder="1" applyAlignment="1">
      <alignment horizontal="center" wrapText="1"/>
    </xf>
    <xf numFmtId="4" fontId="2" fillId="4" borderId="12" xfId="0" applyNumberFormat="1" applyFont="1" applyFill="1" applyBorder="1" applyAlignment="1">
      <alignment wrapText="1"/>
    </xf>
    <xf numFmtId="4" fontId="2" fillId="0" borderId="12" xfId="0" applyNumberFormat="1" applyFont="1" applyBorder="1" applyAlignment="1">
      <alignment wrapText="1"/>
    </xf>
    <xf numFmtId="49" fontId="2" fillId="4" borderId="11" xfId="0" applyNumberFormat="1" applyFont="1" applyFill="1" applyBorder="1" applyAlignment="1">
      <alignment horizontal="left" vertical="top" wrapText="1"/>
    </xf>
    <xf numFmtId="49" fontId="2" fillId="4" borderId="12" xfId="0" applyNumberFormat="1" applyFont="1" applyFill="1" applyBorder="1" applyAlignment="1">
      <alignment horizontal="center" wrapText="1"/>
    </xf>
    <xf numFmtId="4" fontId="7" fillId="4" borderId="12" xfId="1" applyNumberFormat="1" applyFont="1" applyFill="1" applyBorder="1" applyAlignment="1">
      <alignment wrapText="1"/>
    </xf>
    <xf numFmtId="0" fontId="2" fillId="0" borderId="12" xfId="0" applyFont="1" applyBorder="1" applyAlignment="1">
      <alignment vertical="center" wrapText="1"/>
    </xf>
    <xf numFmtId="0" fontId="3" fillId="0" borderId="12" xfId="0" applyFont="1" applyBorder="1" applyAlignment="1">
      <alignment horizontal="left" vertical="center" wrapText="1"/>
    </xf>
    <xf numFmtId="0" fontId="3" fillId="0" borderId="12" xfId="0" applyFont="1" applyBorder="1" applyAlignment="1">
      <alignment horizontal="center"/>
    </xf>
    <xf numFmtId="14" fontId="3" fillId="0" borderId="12" xfId="0" applyNumberFormat="1" applyFont="1" applyBorder="1" applyAlignment="1">
      <alignment horizontal="center"/>
    </xf>
    <xf numFmtId="0" fontId="2" fillId="4" borderId="12" xfId="0" applyFont="1" applyFill="1" applyBorder="1" applyAlignment="1">
      <alignment wrapText="1"/>
    </xf>
    <xf numFmtId="14" fontId="2" fillId="0" borderId="12" xfId="0" applyNumberFormat="1" applyFont="1" applyBorder="1" applyAlignment="1">
      <alignment wrapText="1"/>
    </xf>
    <xf numFmtId="49" fontId="2" fillId="0" borderId="12" xfId="0" applyNumberFormat="1" applyFont="1" applyBorder="1" applyAlignment="1">
      <alignment wrapText="1"/>
    </xf>
    <xf numFmtId="0" fontId="2" fillId="0" borderId="12" xfId="0" applyFont="1" applyBorder="1" applyAlignment="1">
      <alignment horizontal="center" wrapText="1"/>
    </xf>
    <xf numFmtId="14" fontId="2" fillId="0" borderId="12" xfId="0" applyNumberFormat="1" applyFont="1" applyBorder="1" applyAlignment="1">
      <alignment horizontal="left" wrapText="1"/>
    </xf>
    <xf numFmtId="0" fontId="2" fillId="0" borderId="0" xfId="0" applyFont="1" applyAlignment="1">
      <alignment horizontal="left" vertical="top"/>
    </xf>
    <xf numFmtId="0" fontId="2" fillId="0" borderId="1" xfId="0" applyFont="1" applyBorder="1" applyAlignment="1">
      <alignment horizontal="left" vertical="top"/>
    </xf>
    <xf numFmtId="0" fontId="4" fillId="3" borderId="1" xfId="0" applyFont="1" applyFill="1" applyBorder="1" applyAlignment="1">
      <alignment horizontal="left" vertical="top"/>
    </xf>
    <xf numFmtId="0" fontId="2" fillId="6" borderId="1" xfId="0" applyFont="1" applyFill="1" applyBorder="1" applyAlignment="1">
      <alignment horizontal="left" vertical="top" wrapText="1"/>
    </xf>
    <xf numFmtId="0" fontId="2" fillId="0" borderId="1" xfId="0" applyFont="1" applyBorder="1" applyAlignment="1">
      <alignment horizontal="left" vertical="top" wrapText="1"/>
    </xf>
    <xf numFmtId="0" fontId="2" fillId="5" borderId="5"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4" borderId="10"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4" fillId="3" borderId="11" xfId="0" applyFont="1" applyFill="1" applyBorder="1" applyAlignment="1">
      <alignment horizontal="left" vertical="center" wrapText="1"/>
    </xf>
    <xf numFmtId="0" fontId="7" fillId="0" borderId="1" xfId="1" applyFont="1" applyFill="1" applyBorder="1" applyAlignment="1">
      <alignment horizontal="left" vertical="top" wrapText="1"/>
    </xf>
    <xf numFmtId="0" fontId="7" fillId="6" borderId="1" xfId="1" applyFont="1" applyFill="1" applyBorder="1" applyAlignment="1">
      <alignment horizontal="left" vertical="top" wrapText="1"/>
    </xf>
    <xf numFmtId="0" fontId="7" fillId="0" borderId="0" xfId="1" applyFont="1" applyFill="1" applyAlignment="1">
      <alignment horizontal="left" vertical="top" wrapText="1"/>
    </xf>
    <xf numFmtId="0" fontId="4" fillId="3" borderId="12" xfId="1" applyFont="1" applyFill="1" applyBorder="1" applyAlignment="1">
      <alignment horizontal="left" vertical="center" wrapText="1"/>
    </xf>
    <xf numFmtId="0" fontId="7" fillId="6" borderId="12" xfId="1" applyFont="1" applyFill="1" applyBorder="1" applyAlignment="1">
      <alignment horizontal="left" vertical="top" wrapText="1"/>
    </xf>
    <xf numFmtId="0" fontId="7" fillId="0" borderId="12" xfId="1" applyFont="1" applyFill="1" applyBorder="1" applyAlignment="1">
      <alignment horizontal="left" vertical="top" wrapText="1"/>
    </xf>
    <xf numFmtId="0" fontId="9" fillId="0" borderId="12" xfId="0" applyFont="1" applyBorder="1" applyAlignment="1">
      <alignment horizontal="left" vertical="top"/>
    </xf>
    <xf numFmtId="0" fontId="9" fillId="0" borderId="12" xfId="0" applyFont="1" applyBorder="1"/>
    <xf numFmtId="4" fontId="9" fillId="0" borderId="12" xfId="0" applyNumberFormat="1" applyFont="1" applyBorder="1"/>
    <xf numFmtId="0" fontId="2" fillId="8" borderId="13" xfId="0" applyFont="1" applyFill="1" applyBorder="1" applyAlignment="1">
      <alignment horizontal="left" vertical="top" wrapText="1"/>
    </xf>
    <xf numFmtId="0" fontId="2" fillId="8" borderId="9" xfId="0" applyFont="1" applyFill="1" applyBorder="1" applyAlignment="1">
      <alignment horizontal="left" vertical="top" wrapText="1"/>
    </xf>
    <xf numFmtId="0" fontId="2" fillId="8" borderId="11" xfId="0" applyFont="1" applyFill="1" applyBorder="1" applyAlignment="1">
      <alignment horizontal="left" vertical="top" wrapText="1"/>
    </xf>
    <xf numFmtId="0" fontId="2" fillId="5" borderId="13"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5" borderId="11" xfId="0" applyFont="1" applyFill="1" applyBorder="1" applyAlignment="1">
      <alignment horizontal="left" vertical="top" wrapText="1"/>
    </xf>
    <xf numFmtId="0" fontId="2" fillId="5" borderId="5" xfId="0" applyFont="1" applyFill="1" applyBorder="1" applyAlignment="1">
      <alignment horizontal="left" vertical="top" wrapText="1"/>
    </xf>
    <xf numFmtId="0" fontId="2" fillId="4" borderId="9" xfId="0" applyFont="1" applyFill="1" applyBorder="1" applyAlignment="1">
      <alignment horizontal="left" vertical="top" wrapText="1"/>
    </xf>
    <xf numFmtId="0" fontId="2" fillId="4" borderId="10" xfId="0" applyFont="1" applyFill="1" applyBorder="1" applyAlignment="1">
      <alignment horizontal="left" vertical="top" wrapText="1"/>
    </xf>
    <xf numFmtId="49" fontId="7" fillId="0" borderId="13" xfId="1" applyNumberFormat="1" applyFont="1" applyFill="1" applyBorder="1" applyAlignment="1">
      <alignment horizontal="left" vertical="top" wrapText="1"/>
    </xf>
    <xf numFmtId="49" fontId="7" fillId="0" borderId="9" xfId="1" applyNumberFormat="1" applyFont="1" applyFill="1" applyBorder="1" applyAlignment="1">
      <alignment horizontal="left" vertical="top" wrapText="1"/>
    </xf>
    <xf numFmtId="49" fontId="7" fillId="0" borderId="11" xfId="1" applyNumberFormat="1" applyFont="1" applyFill="1" applyBorder="1" applyAlignment="1">
      <alignment horizontal="left" vertical="top" wrapText="1"/>
    </xf>
    <xf numFmtId="0" fontId="2" fillId="4" borderId="13" xfId="0" applyFont="1" applyFill="1" applyBorder="1" applyAlignment="1">
      <alignment horizontal="left" vertical="top" wrapText="1"/>
    </xf>
    <xf numFmtId="0" fontId="2" fillId="4" borderId="11" xfId="0" applyFont="1" applyFill="1" applyBorder="1" applyAlignment="1">
      <alignment horizontal="left" vertical="top" wrapText="1"/>
    </xf>
    <xf numFmtId="16" fontId="2" fillId="4" borderId="13" xfId="0" applyNumberFormat="1" applyFont="1" applyFill="1" applyBorder="1" applyAlignment="1">
      <alignment horizontal="left" vertical="top" wrapText="1"/>
    </xf>
    <xf numFmtId="16" fontId="2" fillId="4" borderId="11" xfId="0" applyNumberFormat="1" applyFont="1" applyFill="1" applyBorder="1" applyAlignment="1">
      <alignment horizontal="left" vertical="top" wrapText="1"/>
    </xf>
    <xf numFmtId="0" fontId="7" fillId="0" borderId="13" xfId="1" applyFont="1" applyFill="1" applyBorder="1" applyAlignment="1">
      <alignment horizontal="left" vertical="top" wrapText="1"/>
    </xf>
    <xf numFmtId="0" fontId="7" fillId="0" borderId="9" xfId="1" applyFont="1" applyFill="1" applyBorder="1" applyAlignment="1">
      <alignment horizontal="left" vertical="top" wrapText="1"/>
    </xf>
    <xf numFmtId="0" fontId="7" fillId="0" borderId="11" xfId="1" applyFont="1" applyFill="1" applyBorder="1" applyAlignment="1">
      <alignment horizontal="left" vertical="top" wrapText="1"/>
    </xf>
    <xf numFmtId="0" fontId="2" fillId="4" borderId="5" xfId="0" applyFont="1" applyFill="1" applyBorder="1" applyAlignment="1">
      <alignment horizontal="left" vertical="top" wrapText="1"/>
    </xf>
    <xf numFmtId="0" fontId="2" fillId="2" borderId="5" xfId="0" applyFont="1" applyFill="1" applyBorder="1" applyAlignment="1">
      <alignment horizontal="left" vertical="top" wrapText="1"/>
    </xf>
    <xf numFmtId="0" fontId="2" fillId="0" borderId="10" xfId="0" applyFont="1" applyBorder="1" applyAlignment="1">
      <alignment horizontal="left" vertical="top" wrapText="1"/>
    </xf>
    <xf numFmtId="0" fontId="5" fillId="8" borderId="5" xfId="0" applyFont="1" applyFill="1" applyBorder="1" applyAlignment="1">
      <alignment horizontal="left" vertical="top" wrapText="1"/>
    </xf>
    <xf numFmtId="0" fontId="5" fillId="8" borderId="9" xfId="0" applyFont="1" applyFill="1" applyBorder="1" applyAlignment="1">
      <alignment horizontal="left" vertical="top" wrapText="1"/>
    </xf>
    <xf numFmtId="0" fontId="5" fillId="8" borderId="10" xfId="0" applyFont="1" applyFill="1" applyBorder="1" applyAlignment="1">
      <alignment horizontal="left" vertical="top" wrapText="1"/>
    </xf>
    <xf numFmtId="0" fontId="2" fillId="8" borderId="5" xfId="0" applyFont="1" applyFill="1" applyBorder="1" applyAlignment="1">
      <alignment horizontal="left" vertical="top" wrapText="1"/>
    </xf>
    <xf numFmtId="0" fontId="2" fillId="0" borderId="0" xfId="0" applyFont="1" applyAlignment="1">
      <alignment horizontal="right"/>
    </xf>
    <xf numFmtId="0" fontId="2" fillId="0" borderId="0" xfId="0" applyFont="1" applyAlignment="1">
      <alignment horizontal="center"/>
    </xf>
    <xf numFmtId="0" fontId="2" fillId="0" borderId="0" xfId="0" applyFont="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top" wrapText="1"/>
    </xf>
    <xf numFmtId="0" fontId="1" fillId="0" borderId="12" xfId="0" applyFont="1" applyBorder="1" applyAlignment="1">
      <alignment horizontal="left" vertical="top" wrapText="1"/>
    </xf>
    <xf numFmtId="0" fontId="1" fillId="0" borderId="13" xfId="0" applyFont="1" applyBorder="1" applyAlignment="1">
      <alignment horizontal="center" vertical="top" wrapText="1"/>
    </xf>
    <xf numFmtId="0" fontId="1" fillId="0" borderId="12" xfId="0" applyFont="1" applyBorder="1" applyAlignment="1">
      <alignment horizontal="center" vertical="top" wrapText="1"/>
    </xf>
    <xf numFmtId="0" fontId="1" fillId="0" borderId="12" xfId="0" applyFont="1" applyBorder="1" applyAlignment="1">
      <alignment horizontal="center" vertical="center" wrapText="1"/>
    </xf>
    <xf numFmtId="0" fontId="1" fillId="0" borderId="12" xfId="0" applyFont="1" applyFill="1" applyBorder="1" applyAlignment="1">
      <alignment horizontal="center" vertical="center" wrapText="1"/>
    </xf>
    <xf numFmtId="0" fontId="1" fillId="0" borderId="12" xfId="0" applyFont="1" applyBorder="1" applyAlignment="1">
      <alignment horizontal="center" vertical="center" wrapText="1"/>
    </xf>
    <xf numFmtId="0" fontId="1" fillId="0" borderId="11" xfId="0" applyFont="1" applyBorder="1" applyAlignment="1">
      <alignment horizontal="center"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94"/>
  <sheetViews>
    <sheetView tabSelected="1" zoomScale="79" zoomScaleNormal="79" workbookViewId="0">
      <pane xSplit="1" ySplit="16" topLeftCell="B17" activePane="bottomRight" state="frozen"/>
      <selection pane="topRight" activeCell="B1" sqref="B1"/>
      <selection pane="bottomLeft" activeCell="A17" sqref="A17"/>
      <selection pane="bottomRight" activeCell="A13" sqref="A13:K15"/>
    </sheetView>
  </sheetViews>
  <sheetFormatPr defaultColWidth="8.85546875" defaultRowHeight="12.75" x14ac:dyDescent="0.2"/>
  <cols>
    <col min="1" max="1" width="50.28515625" style="77" customWidth="1"/>
    <col min="2" max="2" width="59.28515625" style="5" customWidth="1"/>
    <col min="3" max="3" width="9.7109375" style="5" customWidth="1"/>
    <col min="4" max="4" width="13.140625" style="5" customWidth="1"/>
    <col min="5" max="5" width="8.42578125" style="5" customWidth="1"/>
    <col min="6" max="7" width="19.7109375" style="5" bestFit="1" customWidth="1"/>
    <col min="8" max="8" width="20.7109375" style="5" bestFit="1" customWidth="1"/>
    <col min="9" max="9" width="21.140625" style="5" bestFit="1" customWidth="1"/>
    <col min="10" max="11" width="19.7109375" style="5" bestFit="1" customWidth="1"/>
    <col min="12" max="16384" width="8.85546875" style="5"/>
  </cols>
  <sheetData>
    <row r="2" spans="1:11" x14ac:dyDescent="0.2">
      <c r="H2" s="123" t="s">
        <v>0</v>
      </c>
      <c r="I2" s="123"/>
      <c r="J2" s="123"/>
      <c r="K2" s="123"/>
    </row>
    <row r="3" spans="1:11" x14ac:dyDescent="0.2">
      <c r="H3" s="123" t="s">
        <v>1</v>
      </c>
      <c r="I3" s="123"/>
      <c r="J3" s="123"/>
      <c r="K3" s="123"/>
    </row>
    <row r="4" spans="1:11" x14ac:dyDescent="0.2">
      <c r="H4" s="123" t="s">
        <v>2</v>
      </c>
      <c r="I4" s="123"/>
      <c r="J4" s="123"/>
      <c r="K4" s="123"/>
    </row>
    <row r="5" spans="1:11" x14ac:dyDescent="0.2">
      <c r="H5" s="123" t="s">
        <v>3</v>
      </c>
      <c r="I5" s="123"/>
      <c r="J5" s="123"/>
      <c r="K5" s="123"/>
    </row>
    <row r="6" spans="1:11" x14ac:dyDescent="0.2">
      <c r="H6" s="123"/>
      <c r="I6" s="123"/>
      <c r="J6" s="123"/>
      <c r="K6" s="123"/>
    </row>
    <row r="7" spans="1:11" ht="1.5" customHeight="1" x14ac:dyDescent="0.2"/>
    <row r="8" spans="1:11" x14ac:dyDescent="0.2">
      <c r="A8" s="124" t="s">
        <v>4</v>
      </c>
      <c r="B8" s="124"/>
      <c r="C8" s="124"/>
      <c r="D8" s="124"/>
      <c r="E8" s="124"/>
      <c r="F8" s="124"/>
      <c r="G8" s="124"/>
      <c r="H8" s="124"/>
      <c r="I8" s="124"/>
      <c r="J8" s="124"/>
      <c r="K8" s="124"/>
    </row>
    <row r="9" spans="1:11" x14ac:dyDescent="0.2">
      <c r="A9" s="124" t="s">
        <v>5</v>
      </c>
      <c r="B9" s="124"/>
      <c r="C9" s="124"/>
      <c r="D9" s="124"/>
      <c r="E9" s="124"/>
      <c r="F9" s="124"/>
      <c r="G9" s="124"/>
      <c r="H9" s="124"/>
      <c r="I9" s="124"/>
      <c r="J9" s="124"/>
      <c r="K9" s="124"/>
    </row>
    <row r="10" spans="1:11" x14ac:dyDescent="0.2">
      <c r="A10" s="124" t="s">
        <v>6</v>
      </c>
      <c r="B10" s="124"/>
      <c r="C10" s="124"/>
      <c r="D10" s="124"/>
      <c r="E10" s="124"/>
      <c r="F10" s="124"/>
      <c r="G10" s="124"/>
      <c r="H10" s="124"/>
      <c r="I10" s="124"/>
      <c r="J10" s="124"/>
      <c r="K10" s="124"/>
    </row>
    <row r="11" spans="1:11" ht="15" customHeight="1" x14ac:dyDescent="0.2">
      <c r="A11" s="125" t="s">
        <v>324</v>
      </c>
      <c r="B11" s="125"/>
      <c r="C11" s="125"/>
      <c r="D11" s="125"/>
      <c r="E11" s="125"/>
      <c r="F11" s="125"/>
      <c r="G11" s="125"/>
      <c r="H11" s="125"/>
      <c r="I11" s="125"/>
      <c r="J11" s="125"/>
      <c r="K11" s="125"/>
    </row>
    <row r="13" spans="1:11" ht="18.75" customHeight="1" x14ac:dyDescent="0.2">
      <c r="A13" s="133" t="s">
        <v>7</v>
      </c>
      <c r="B13" s="126" t="s">
        <v>8</v>
      </c>
      <c r="C13" s="127"/>
      <c r="D13" s="128"/>
      <c r="E13" s="134" t="s">
        <v>9</v>
      </c>
      <c r="F13" s="135" t="s">
        <v>10</v>
      </c>
      <c r="G13" s="135"/>
      <c r="H13" s="135"/>
      <c r="I13" s="135"/>
      <c r="J13" s="135"/>
      <c r="K13" s="135"/>
    </row>
    <row r="14" spans="1:11" ht="56.45" customHeight="1" x14ac:dyDescent="0.2">
      <c r="A14" s="133"/>
      <c r="B14" s="129"/>
      <c r="C14" s="130"/>
      <c r="D14" s="131"/>
      <c r="E14" s="132"/>
      <c r="F14" s="136" t="s">
        <v>404</v>
      </c>
      <c r="G14" s="136"/>
      <c r="H14" s="134" t="s">
        <v>405</v>
      </c>
      <c r="I14" s="135" t="s">
        <v>406</v>
      </c>
      <c r="J14" s="136" t="s">
        <v>11</v>
      </c>
      <c r="K14" s="136"/>
    </row>
    <row r="15" spans="1:11" ht="76.5" x14ac:dyDescent="0.2">
      <c r="A15" s="133"/>
      <c r="B15" s="137" t="s">
        <v>12</v>
      </c>
      <c r="C15" s="138" t="s">
        <v>13</v>
      </c>
      <c r="D15" s="138" t="s">
        <v>14</v>
      </c>
      <c r="E15" s="139"/>
      <c r="F15" s="138" t="s">
        <v>15</v>
      </c>
      <c r="G15" s="138" t="s">
        <v>16</v>
      </c>
      <c r="H15" s="139"/>
      <c r="I15" s="135"/>
      <c r="J15" s="138" t="s">
        <v>407</v>
      </c>
      <c r="K15" s="138" t="s">
        <v>408</v>
      </c>
    </row>
    <row r="16" spans="1:11" x14ac:dyDescent="0.2">
      <c r="A16" s="78">
        <v>1</v>
      </c>
      <c r="B16" s="6">
        <v>2</v>
      </c>
      <c r="C16" s="6">
        <v>3</v>
      </c>
      <c r="D16" s="6">
        <v>4</v>
      </c>
      <c r="E16" s="6">
        <v>5</v>
      </c>
      <c r="F16" s="6">
        <v>6</v>
      </c>
      <c r="G16" s="6">
        <v>7</v>
      </c>
      <c r="H16" s="6">
        <v>8</v>
      </c>
      <c r="I16" s="6">
        <v>9</v>
      </c>
      <c r="J16" s="6">
        <v>10</v>
      </c>
      <c r="K16" s="6">
        <v>11</v>
      </c>
    </row>
    <row r="17" spans="1:11" ht="26.45" customHeight="1" x14ac:dyDescent="0.2">
      <c r="A17" s="79" t="s">
        <v>326</v>
      </c>
      <c r="B17" s="49"/>
      <c r="C17" s="49"/>
      <c r="D17" s="49"/>
      <c r="E17" s="49"/>
      <c r="F17" s="50">
        <f>F18</f>
        <v>3257971826.1800003</v>
      </c>
      <c r="G17" s="50">
        <f t="shared" ref="G17" si="0">G18</f>
        <v>3000903122.8400002</v>
      </c>
      <c r="H17" s="50">
        <f t="shared" ref="H17" si="1">H18</f>
        <v>3741072955.4899998</v>
      </c>
      <c r="I17" s="50">
        <f>I18</f>
        <v>3509248346.0500002</v>
      </c>
      <c r="J17" s="50">
        <f t="shared" ref="J17" si="2">J18</f>
        <v>2812604565.3400002</v>
      </c>
      <c r="K17" s="50">
        <f t="shared" ref="K17" si="3">K18</f>
        <v>3025261950.9400001</v>
      </c>
    </row>
    <row r="18" spans="1:11" ht="54.75" customHeight="1" x14ac:dyDescent="0.2">
      <c r="A18" s="80" t="s">
        <v>17</v>
      </c>
      <c r="B18" s="27" t="s">
        <v>18</v>
      </c>
      <c r="C18" s="27" t="s">
        <v>18</v>
      </c>
      <c r="D18" s="27" t="s">
        <v>18</v>
      </c>
      <c r="E18" s="27" t="s">
        <v>18</v>
      </c>
      <c r="F18" s="26">
        <f t="shared" ref="F18" si="4">F19+F143+F160+F165++F229+F251+F275</f>
        <v>3257971826.1800003</v>
      </c>
      <c r="G18" s="26">
        <f t="shared" ref="G18" si="5">G19+G143+G160+G165++G229+G251+G275</f>
        <v>3000903122.8400002</v>
      </c>
      <c r="H18" s="26">
        <f>H19+H143+H160+H165++H229+H251+H275</f>
        <v>3741072955.4899998</v>
      </c>
      <c r="I18" s="26">
        <f t="shared" ref="I18" si="6">I19+I143+I160+I165++I229+I251+I275</f>
        <v>3509248346.0500002</v>
      </c>
      <c r="J18" s="26">
        <f t="shared" ref="J18" si="7">J19+J143+J160+J165++J229+J251+J275</f>
        <v>2812604565.3400002</v>
      </c>
      <c r="K18" s="26">
        <f t="shared" ref="K18" si="8">K19+K143+K160+K165++K229+K251+K275</f>
        <v>3025261950.9400001</v>
      </c>
    </row>
    <row r="19" spans="1:11" ht="76.900000000000006" customHeight="1" x14ac:dyDescent="0.2">
      <c r="A19" s="81" t="s">
        <v>19</v>
      </c>
      <c r="B19" s="2" t="s">
        <v>18</v>
      </c>
      <c r="C19" s="2" t="s">
        <v>18</v>
      </c>
      <c r="D19" s="2" t="s">
        <v>18</v>
      </c>
      <c r="E19" s="2" t="s">
        <v>18</v>
      </c>
      <c r="F19" s="1">
        <f t="shared" ref="F19" si="9">F20+F139</f>
        <v>1332147629.6300001</v>
      </c>
      <c r="G19" s="1">
        <f t="shared" ref="G19" si="10">G20+G139</f>
        <v>1250137111.0599999</v>
      </c>
      <c r="H19" s="1">
        <f>H20+H139</f>
        <v>1583085440.8799999</v>
      </c>
      <c r="I19" s="1">
        <f t="shared" ref="I19" si="11">I20+I139</f>
        <v>1509303206.95</v>
      </c>
      <c r="J19" s="1">
        <f t="shared" ref="J19" si="12">J20+J139</f>
        <v>856823400.42000008</v>
      </c>
      <c r="K19" s="1">
        <f t="shared" ref="K19" si="13">K20+K139</f>
        <v>788392840.42000008</v>
      </c>
    </row>
    <row r="20" spans="1:11" ht="67.150000000000006" customHeight="1" x14ac:dyDescent="0.2">
      <c r="A20" s="81" t="s">
        <v>20</v>
      </c>
      <c r="B20" s="2" t="s">
        <v>18</v>
      </c>
      <c r="C20" s="2" t="s">
        <v>18</v>
      </c>
      <c r="D20" s="2" t="s">
        <v>18</v>
      </c>
      <c r="E20" s="2" t="s">
        <v>18</v>
      </c>
      <c r="F20" s="1">
        <f>F22+F25+F29+F36+F39+F43+F48+F56+F64+F71+F78+F83+F86+F91+F99+F105+F107+F112+F115+F119+F124+F131+F79+F57+F65+F87+F132</f>
        <v>1325467968.8100002</v>
      </c>
      <c r="G20" s="1">
        <f t="shared" ref="G20" si="14">G22+G25+G29+G36+G39+G43+G48+G56+G64+G71+G78+G83+G86+G91+G99+G105+G107+G112+G115+G119+G124+G131+G79+G57+G65+G87+G132</f>
        <v>1243648231.9400001</v>
      </c>
      <c r="H20" s="1">
        <f>H22+H25+H29+H36+H39+H43+H48+H56+H64+H71+H78+H83+H86+H91+H99+H105+H107+H112+H115+H119+H124+H131+H79+H57+H65+H87+H132+H40</f>
        <v>1573914459.8799999</v>
      </c>
      <c r="I20" s="1">
        <f>I22+I25+I29+I36+I39+I43+I48+I56+I64+I71+I78+I83+I86+I91+I99+I105+I107+I112+I115+I119+I124+I131+I79+I57+I65+I87+I132+I40</f>
        <v>1499774206.95</v>
      </c>
      <c r="J20" s="1">
        <f t="shared" ref="J20:K20" si="15">J22+J25+J29+J36+J39+J43+J48+J56+J64+J71+J78+J83+J86+J91+J99+J105+J107+J112+J115+J119+J124+J131+J79+J57+J65+J87+J132+J40</f>
        <v>850313400.42000008</v>
      </c>
      <c r="K20" s="1">
        <f t="shared" si="15"/>
        <v>781882840.42000008</v>
      </c>
    </row>
    <row r="21" spans="1:11" x14ac:dyDescent="0.2">
      <c r="A21" s="81" t="s">
        <v>21</v>
      </c>
      <c r="B21" s="7"/>
      <c r="C21" s="7"/>
      <c r="D21" s="7"/>
      <c r="E21" s="7"/>
      <c r="F21" s="7"/>
      <c r="G21" s="7"/>
      <c r="H21" s="7"/>
      <c r="I21" s="7"/>
      <c r="J21" s="7"/>
      <c r="K21" s="7"/>
    </row>
    <row r="22" spans="1:11" ht="41.45" customHeight="1" x14ac:dyDescent="0.2">
      <c r="A22" s="119" t="s">
        <v>22</v>
      </c>
      <c r="B22" s="28" t="s">
        <v>40</v>
      </c>
      <c r="C22" s="9">
        <v>15</v>
      </c>
      <c r="D22" s="10">
        <v>37902</v>
      </c>
      <c r="E22" s="35" t="s">
        <v>327</v>
      </c>
      <c r="F22" s="31">
        <v>571000</v>
      </c>
      <c r="G22" s="31">
        <v>556560</v>
      </c>
      <c r="H22" s="31">
        <v>861000</v>
      </c>
      <c r="I22" s="31">
        <v>747000</v>
      </c>
      <c r="J22" s="31">
        <v>0</v>
      </c>
      <c r="K22" s="31"/>
    </row>
    <row r="23" spans="1:11" ht="59.45" customHeight="1" x14ac:dyDescent="0.2">
      <c r="A23" s="120"/>
      <c r="B23" s="25" t="s">
        <v>41</v>
      </c>
      <c r="C23" s="11" t="s">
        <v>42</v>
      </c>
      <c r="D23" s="12" t="s">
        <v>289</v>
      </c>
      <c r="E23" s="22"/>
      <c r="F23" s="7"/>
      <c r="G23" s="7"/>
      <c r="H23" s="7"/>
      <c r="I23" s="59"/>
      <c r="J23" s="7"/>
      <c r="K23" s="7"/>
    </row>
    <row r="24" spans="1:11" ht="37.15" customHeight="1" x14ac:dyDescent="0.2">
      <c r="A24" s="121"/>
      <c r="B24" s="25" t="s">
        <v>43</v>
      </c>
      <c r="C24" s="11" t="s">
        <v>42</v>
      </c>
      <c r="D24" s="12" t="s">
        <v>290</v>
      </c>
      <c r="E24" s="29"/>
      <c r="F24" s="7"/>
      <c r="G24" s="7"/>
      <c r="H24" s="7"/>
      <c r="I24" s="59"/>
      <c r="J24" s="7"/>
      <c r="K24" s="7"/>
    </row>
    <row r="25" spans="1:11" ht="45.75" customHeight="1" x14ac:dyDescent="0.2">
      <c r="A25" s="122" t="s">
        <v>328</v>
      </c>
      <c r="B25" s="25" t="s">
        <v>44</v>
      </c>
      <c r="C25" s="11" t="s">
        <v>42</v>
      </c>
      <c r="D25" s="12" t="s">
        <v>291</v>
      </c>
      <c r="E25" s="35" t="s">
        <v>313</v>
      </c>
      <c r="F25" s="31">
        <v>93618307.969999999</v>
      </c>
      <c r="G25" s="31">
        <v>88743790.730000004</v>
      </c>
      <c r="H25" s="31">
        <f>139474345.08+1052230.85-152230.85</f>
        <v>140374345.08000001</v>
      </c>
      <c r="I25" s="31">
        <v>55874050</v>
      </c>
      <c r="J25" s="31">
        <v>138044359.24000001</v>
      </c>
      <c r="K25" s="31">
        <v>56859759.240000002</v>
      </c>
    </row>
    <row r="26" spans="1:11" ht="53.45" customHeight="1" x14ac:dyDescent="0.2">
      <c r="A26" s="98"/>
      <c r="B26" s="28" t="s">
        <v>40</v>
      </c>
      <c r="C26" s="9">
        <v>15</v>
      </c>
      <c r="D26" s="10" t="s">
        <v>72</v>
      </c>
      <c r="E26" s="29"/>
      <c r="F26" s="7"/>
      <c r="G26" s="7"/>
      <c r="H26" s="7"/>
      <c r="I26" s="59"/>
      <c r="J26" s="7"/>
      <c r="K26" s="7"/>
    </row>
    <row r="27" spans="1:11" ht="35.450000000000003" customHeight="1" x14ac:dyDescent="0.2">
      <c r="A27" s="104"/>
      <c r="B27" s="25" t="s">
        <v>45</v>
      </c>
      <c r="C27" s="11" t="s">
        <v>42</v>
      </c>
      <c r="D27" s="12" t="s">
        <v>75</v>
      </c>
      <c r="E27" s="29"/>
      <c r="F27" s="7"/>
      <c r="G27" s="7"/>
      <c r="H27" s="7"/>
      <c r="I27" s="7"/>
      <c r="J27" s="7"/>
      <c r="K27" s="7"/>
    </row>
    <row r="28" spans="1:11" ht="33" customHeight="1" x14ac:dyDescent="0.2">
      <c r="A28" s="105"/>
      <c r="B28" s="25" t="s">
        <v>46</v>
      </c>
      <c r="C28" s="11" t="s">
        <v>42</v>
      </c>
      <c r="D28" s="12" t="s">
        <v>74</v>
      </c>
      <c r="E28" s="29"/>
      <c r="F28" s="7"/>
      <c r="G28" s="7"/>
      <c r="H28" s="7"/>
      <c r="I28" s="7"/>
      <c r="J28" s="7"/>
      <c r="K28" s="7"/>
    </row>
    <row r="29" spans="1:11" ht="61.9" customHeight="1" x14ac:dyDescent="0.2">
      <c r="A29" s="97" t="s">
        <v>353</v>
      </c>
      <c r="B29" s="25" t="s">
        <v>47</v>
      </c>
      <c r="C29" s="11" t="s">
        <v>42</v>
      </c>
      <c r="D29" s="12" t="s">
        <v>73</v>
      </c>
      <c r="E29" s="35" t="s">
        <v>312</v>
      </c>
      <c r="F29" s="31">
        <v>5082146.13</v>
      </c>
      <c r="G29" s="31">
        <v>1554382.85</v>
      </c>
      <c r="H29" s="31">
        <v>495215.17</v>
      </c>
      <c r="I29" s="31">
        <v>79012700</v>
      </c>
      <c r="J29" s="31">
        <v>52726100</v>
      </c>
      <c r="K29" s="31">
        <v>58563000</v>
      </c>
    </row>
    <row r="30" spans="1:11" ht="37.15" customHeight="1" x14ac:dyDescent="0.2">
      <c r="A30" s="98"/>
      <c r="B30" s="28" t="s">
        <v>40</v>
      </c>
      <c r="C30" s="9">
        <v>15</v>
      </c>
      <c r="D30" s="10" t="s">
        <v>72</v>
      </c>
      <c r="E30" s="29"/>
      <c r="F30" s="7"/>
      <c r="G30" s="7"/>
      <c r="H30" s="7"/>
      <c r="I30" s="7"/>
      <c r="J30" s="7"/>
      <c r="K30" s="7"/>
    </row>
    <row r="31" spans="1:11" ht="64.900000000000006" customHeight="1" x14ac:dyDescent="0.2">
      <c r="A31" s="98"/>
      <c r="B31" s="25" t="s">
        <v>48</v>
      </c>
      <c r="C31" s="11" t="s">
        <v>42</v>
      </c>
      <c r="D31" s="12">
        <v>40823</v>
      </c>
      <c r="E31" s="29"/>
      <c r="F31" s="7"/>
      <c r="G31" s="7"/>
      <c r="H31" s="7"/>
      <c r="I31" s="7"/>
      <c r="J31" s="7"/>
      <c r="K31" s="7"/>
    </row>
    <row r="32" spans="1:11" ht="63.6" customHeight="1" x14ac:dyDescent="0.2">
      <c r="A32" s="98"/>
      <c r="B32" s="25" t="s">
        <v>49</v>
      </c>
      <c r="C32" s="11" t="s">
        <v>42</v>
      </c>
      <c r="D32" s="12" t="s">
        <v>71</v>
      </c>
      <c r="E32" s="29"/>
      <c r="F32" s="7"/>
      <c r="G32" s="7"/>
      <c r="H32" s="7"/>
      <c r="I32" s="7"/>
      <c r="J32" s="7"/>
      <c r="K32" s="7"/>
    </row>
    <row r="33" spans="1:11" ht="62.45" customHeight="1" x14ac:dyDescent="0.2">
      <c r="A33" s="98"/>
      <c r="B33" s="7" t="s">
        <v>50</v>
      </c>
      <c r="C33" s="11" t="s">
        <v>42</v>
      </c>
      <c r="D33" s="12" t="s">
        <v>70</v>
      </c>
      <c r="E33" s="29"/>
      <c r="F33" s="7"/>
      <c r="G33" s="7"/>
      <c r="H33" s="7"/>
      <c r="I33" s="7"/>
      <c r="J33" s="7"/>
      <c r="K33" s="7"/>
    </row>
    <row r="34" spans="1:11" ht="45.6" customHeight="1" x14ac:dyDescent="0.2">
      <c r="A34" s="98"/>
      <c r="B34" s="25" t="s">
        <v>51</v>
      </c>
      <c r="C34" s="11" t="s">
        <v>42</v>
      </c>
      <c r="D34" s="12" t="s">
        <v>69</v>
      </c>
      <c r="E34" s="29"/>
      <c r="F34" s="7"/>
      <c r="G34" s="7"/>
      <c r="H34" s="7"/>
      <c r="I34" s="7"/>
      <c r="J34" s="7"/>
      <c r="K34" s="7"/>
    </row>
    <row r="35" spans="1:11" ht="60" customHeight="1" x14ac:dyDescent="0.2">
      <c r="A35" s="99"/>
      <c r="B35" s="68" t="s">
        <v>392</v>
      </c>
      <c r="C35" s="75"/>
      <c r="D35" s="73" t="s">
        <v>393</v>
      </c>
      <c r="E35" s="74"/>
      <c r="F35" s="61"/>
      <c r="G35" s="61"/>
      <c r="H35" s="61"/>
      <c r="I35" s="61"/>
      <c r="J35" s="61"/>
      <c r="K35" s="61"/>
    </row>
    <row r="36" spans="1:11" ht="53.45" customHeight="1" x14ac:dyDescent="0.2">
      <c r="A36" s="103" t="s">
        <v>333</v>
      </c>
      <c r="B36" s="25" t="s">
        <v>52</v>
      </c>
      <c r="C36" s="11" t="s">
        <v>42</v>
      </c>
      <c r="D36" s="12" t="s">
        <v>68</v>
      </c>
      <c r="E36" s="35" t="s">
        <v>329</v>
      </c>
      <c r="F36" s="31">
        <v>86757320.25</v>
      </c>
      <c r="G36" s="31">
        <v>85681859.980000004</v>
      </c>
      <c r="H36" s="31">
        <v>32918550.59</v>
      </c>
      <c r="I36" s="31">
        <v>41252301</v>
      </c>
      <c r="J36" s="31">
        <v>40477286</v>
      </c>
      <c r="K36" s="31">
        <v>40477286</v>
      </c>
    </row>
    <row r="37" spans="1:11" ht="37.15" customHeight="1" x14ac:dyDescent="0.2">
      <c r="A37" s="101"/>
      <c r="B37" s="28" t="s">
        <v>40</v>
      </c>
      <c r="C37" s="9">
        <v>15</v>
      </c>
      <c r="D37" s="10" t="s">
        <v>62</v>
      </c>
      <c r="E37" s="29"/>
      <c r="F37" s="7"/>
      <c r="G37" s="7"/>
      <c r="H37" s="7"/>
      <c r="I37" s="7"/>
      <c r="J37" s="7"/>
      <c r="K37" s="7"/>
    </row>
    <row r="38" spans="1:11" ht="79.900000000000006" customHeight="1" x14ac:dyDescent="0.2">
      <c r="A38" s="105"/>
      <c r="B38" s="25" t="s">
        <v>53</v>
      </c>
      <c r="C38" s="11" t="s">
        <v>42</v>
      </c>
      <c r="D38" s="12" t="s">
        <v>67</v>
      </c>
      <c r="E38" s="29"/>
      <c r="F38" s="7"/>
      <c r="G38" s="7"/>
      <c r="H38" s="7"/>
      <c r="I38" s="7"/>
      <c r="J38" s="7"/>
      <c r="K38" s="7"/>
    </row>
    <row r="39" spans="1:11" ht="43.9" customHeight="1" x14ac:dyDescent="0.2">
      <c r="A39" s="103" t="s">
        <v>334</v>
      </c>
      <c r="B39" s="25" t="s">
        <v>54</v>
      </c>
      <c r="C39" s="11" t="s">
        <v>42</v>
      </c>
      <c r="D39" s="12" t="s">
        <v>66</v>
      </c>
      <c r="E39" s="35" t="s">
        <v>311</v>
      </c>
      <c r="F39" s="31">
        <v>150560</v>
      </c>
      <c r="G39" s="31">
        <v>128774</v>
      </c>
      <c r="H39" s="31"/>
      <c r="I39" s="31">
        <v>2480500</v>
      </c>
      <c r="J39" s="31">
        <v>0</v>
      </c>
      <c r="K39" s="31"/>
    </row>
    <row r="40" spans="1:11" ht="68.45" customHeight="1" x14ac:dyDescent="0.2">
      <c r="A40" s="104"/>
      <c r="B40" s="25" t="s">
        <v>55</v>
      </c>
      <c r="C40" s="11" t="s">
        <v>42</v>
      </c>
      <c r="D40" s="12" t="s">
        <v>65</v>
      </c>
      <c r="E40" s="35" t="s">
        <v>377</v>
      </c>
      <c r="F40" s="7"/>
      <c r="G40" s="7"/>
      <c r="H40" s="31">
        <v>25141.599999999999</v>
      </c>
      <c r="I40" s="31">
        <v>1402500</v>
      </c>
      <c r="J40" s="1"/>
      <c r="K40" s="7"/>
    </row>
    <row r="41" spans="1:11" ht="45.6" customHeight="1" x14ac:dyDescent="0.2">
      <c r="A41" s="104"/>
      <c r="B41" s="25" t="s">
        <v>56</v>
      </c>
      <c r="C41" s="11" t="s">
        <v>42</v>
      </c>
      <c r="D41" s="12" t="s">
        <v>64</v>
      </c>
      <c r="E41" s="29"/>
      <c r="F41" s="7"/>
      <c r="G41" s="7"/>
      <c r="H41" s="7"/>
      <c r="I41" s="7"/>
      <c r="J41" s="7"/>
      <c r="K41" s="7"/>
    </row>
    <row r="42" spans="1:11" ht="41.45" customHeight="1" x14ac:dyDescent="0.2">
      <c r="A42" s="104"/>
      <c r="B42" s="25" t="s">
        <v>57</v>
      </c>
      <c r="C42" s="11" t="s">
        <v>42</v>
      </c>
      <c r="D42" s="12" t="s">
        <v>63</v>
      </c>
      <c r="E42" s="29"/>
      <c r="F42" s="7"/>
      <c r="G42" s="7"/>
      <c r="H42" s="7"/>
      <c r="I42" s="7"/>
      <c r="J42" s="7"/>
      <c r="K42" s="7"/>
    </row>
    <row r="43" spans="1:11" ht="40.9" customHeight="1" x14ac:dyDescent="0.2">
      <c r="A43" s="103" t="s">
        <v>335</v>
      </c>
      <c r="B43" s="28" t="s">
        <v>40</v>
      </c>
      <c r="C43" s="9">
        <v>15</v>
      </c>
      <c r="D43" s="13" t="s">
        <v>62</v>
      </c>
      <c r="E43" s="35" t="s">
        <v>319</v>
      </c>
      <c r="F43" s="31">
        <v>16153</v>
      </c>
      <c r="G43" s="31">
        <v>16153</v>
      </c>
      <c r="H43" s="31">
        <v>0</v>
      </c>
      <c r="I43" s="31">
        <v>205000</v>
      </c>
      <c r="J43" s="31">
        <v>0</v>
      </c>
      <c r="K43" s="31">
        <v>0</v>
      </c>
    </row>
    <row r="44" spans="1:11" ht="44.25" customHeight="1" x14ac:dyDescent="0.2">
      <c r="A44" s="104"/>
      <c r="B44" s="25" t="s">
        <v>58</v>
      </c>
      <c r="C44" s="11" t="s">
        <v>42</v>
      </c>
      <c r="D44" s="12" t="s">
        <v>61</v>
      </c>
      <c r="E44" s="29"/>
      <c r="F44" s="7"/>
      <c r="G44" s="7"/>
      <c r="H44" s="7"/>
      <c r="I44" s="7"/>
      <c r="J44" s="7"/>
      <c r="K44" s="7"/>
    </row>
    <row r="45" spans="1:11" ht="31.15" customHeight="1" x14ac:dyDescent="0.2">
      <c r="A45" s="104"/>
      <c r="B45" s="25" t="s">
        <v>59</v>
      </c>
      <c r="C45" s="11" t="s">
        <v>42</v>
      </c>
      <c r="D45" s="12" t="s">
        <v>60</v>
      </c>
      <c r="E45" s="29"/>
      <c r="F45" s="7"/>
      <c r="G45" s="7"/>
      <c r="H45" s="7"/>
      <c r="I45" s="7"/>
      <c r="J45" s="7"/>
      <c r="K45" s="7"/>
    </row>
    <row r="46" spans="1:11" ht="21" customHeight="1" x14ac:dyDescent="0.2">
      <c r="A46" s="104"/>
      <c r="B46" s="25" t="s">
        <v>76</v>
      </c>
      <c r="C46" s="11" t="s">
        <v>42</v>
      </c>
      <c r="D46" s="12" t="s">
        <v>77</v>
      </c>
      <c r="E46" s="29"/>
      <c r="F46" s="7"/>
      <c r="G46" s="7"/>
      <c r="H46" s="7"/>
      <c r="I46" s="7"/>
      <c r="J46" s="7"/>
      <c r="K46" s="7"/>
    </row>
    <row r="47" spans="1:11" ht="64.900000000000006" customHeight="1" x14ac:dyDescent="0.2">
      <c r="A47" s="105"/>
      <c r="B47" s="25" t="s">
        <v>78</v>
      </c>
      <c r="C47" s="11" t="s">
        <v>42</v>
      </c>
      <c r="D47" s="12" t="s">
        <v>79</v>
      </c>
      <c r="E47" s="29"/>
      <c r="F47" s="7"/>
      <c r="G47" s="7"/>
      <c r="H47" s="7"/>
      <c r="I47" s="7"/>
      <c r="J47" s="7"/>
      <c r="K47" s="7"/>
    </row>
    <row r="48" spans="1:11" ht="43.5" customHeight="1" x14ac:dyDescent="0.2">
      <c r="A48" s="82" t="s">
        <v>336</v>
      </c>
      <c r="B48" s="28" t="s">
        <v>40</v>
      </c>
      <c r="C48" s="9">
        <v>15</v>
      </c>
      <c r="D48" s="13" t="s">
        <v>62</v>
      </c>
      <c r="E48" s="35" t="s">
        <v>39</v>
      </c>
      <c r="F48" s="31">
        <f>174100342.46-230249.2</f>
        <v>173870093.26000002</v>
      </c>
      <c r="G48" s="31">
        <f>166683959.67-203788.89</f>
        <v>166480170.78</v>
      </c>
      <c r="H48" s="31">
        <f>184578647.13-421028.6</f>
        <v>184157618.53</v>
      </c>
      <c r="I48" s="31">
        <v>194471100</v>
      </c>
      <c r="J48" s="31">
        <v>47959028.259999998</v>
      </c>
      <c r="K48" s="31">
        <v>52902100</v>
      </c>
    </row>
    <row r="49" spans="1:11" ht="70.900000000000006" customHeight="1" x14ac:dyDescent="0.2">
      <c r="A49" s="83"/>
      <c r="B49" s="25" t="s">
        <v>80</v>
      </c>
      <c r="C49" s="11" t="s">
        <v>42</v>
      </c>
      <c r="D49" s="12" t="s">
        <v>81</v>
      </c>
      <c r="E49" s="22"/>
      <c r="F49" s="7"/>
      <c r="G49" s="7"/>
      <c r="H49" s="7"/>
      <c r="I49" s="7"/>
      <c r="J49" s="7"/>
      <c r="K49" s="7"/>
    </row>
    <row r="50" spans="1:11" ht="64.900000000000006" customHeight="1" x14ac:dyDescent="0.2">
      <c r="A50" s="83"/>
      <c r="B50" s="25" t="s">
        <v>82</v>
      </c>
      <c r="C50" s="7"/>
      <c r="D50" s="12" t="s">
        <v>83</v>
      </c>
      <c r="E50" s="29"/>
      <c r="F50" s="7"/>
      <c r="G50" s="7"/>
      <c r="H50" s="7"/>
      <c r="I50" s="7"/>
      <c r="J50" s="7"/>
      <c r="K50" s="7"/>
    </row>
    <row r="51" spans="1:11" ht="45.6" customHeight="1" x14ac:dyDescent="0.2">
      <c r="A51" s="83"/>
      <c r="B51" s="25" t="s">
        <v>84</v>
      </c>
      <c r="C51" s="7"/>
      <c r="D51" s="12" t="s">
        <v>85</v>
      </c>
      <c r="E51" s="29"/>
      <c r="F51" s="7"/>
      <c r="G51" s="7"/>
      <c r="H51" s="7"/>
      <c r="I51" s="7"/>
      <c r="J51" s="7"/>
      <c r="K51" s="7"/>
    </row>
    <row r="52" spans="1:11" ht="64.150000000000006" customHeight="1" x14ac:dyDescent="0.2">
      <c r="A52" s="83"/>
      <c r="B52" s="25" t="s">
        <v>86</v>
      </c>
      <c r="C52" s="7"/>
      <c r="D52" s="7" t="s">
        <v>87</v>
      </c>
      <c r="E52" s="29"/>
      <c r="F52" s="7"/>
      <c r="G52" s="7"/>
      <c r="H52" s="7"/>
      <c r="I52" s="7"/>
      <c r="J52" s="7"/>
      <c r="K52" s="7"/>
    </row>
    <row r="53" spans="1:11" ht="60" customHeight="1" x14ac:dyDescent="0.2">
      <c r="A53" s="83"/>
      <c r="B53" s="25" t="s">
        <v>88</v>
      </c>
      <c r="C53" s="7"/>
      <c r="D53" s="7" t="s">
        <v>89</v>
      </c>
      <c r="E53" s="29"/>
      <c r="F53" s="7"/>
      <c r="G53" s="7"/>
      <c r="H53" s="7"/>
      <c r="I53" s="7"/>
      <c r="J53" s="7"/>
      <c r="K53" s="7"/>
    </row>
    <row r="54" spans="1:11" ht="36.6" customHeight="1" x14ac:dyDescent="0.2">
      <c r="A54" s="84"/>
      <c r="B54" s="25" t="s">
        <v>90</v>
      </c>
      <c r="C54" s="7"/>
      <c r="D54" s="12" t="s">
        <v>91</v>
      </c>
      <c r="E54" s="29"/>
      <c r="F54" s="7"/>
      <c r="G54" s="7"/>
      <c r="H54" s="7"/>
      <c r="I54" s="7"/>
      <c r="J54" s="7"/>
      <c r="K54" s="7"/>
    </row>
    <row r="55" spans="1:11" ht="67.900000000000006" customHeight="1" x14ac:dyDescent="0.2">
      <c r="A55" s="83"/>
      <c r="B55" s="68" t="s">
        <v>390</v>
      </c>
      <c r="C55" s="61"/>
      <c r="D55" s="73" t="s">
        <v>391</v>
      </c>
      <c r="E55" s="74"/>
      <c r="F55" s="61"/>
      <c r="G55" s="61"/>
      <c r="H55" s="61"/>
      <c r="I55" s="61"/>
      <c r="J55" s="61"/>
      <c r="K55" s="61"/>
    </row>
    <row r="56" spans="1:11" ht="45.6" customHeight="1" x14ac:dyDescent="0.2">
      <c r="A56" s="103" t="s">
        <v>337</v>
      </c>
      <c r="B56" s="28" t="s">
        <v>40</v>
      </c>
      <c r="C56" s="9">
        <v>15</v>
      </c>
      <c r="D56" s="13" t="s">
        <v>62</v>
      </c>
      <c r="E56" s="35" t="s">
        <v>38</v>
      </c>
      <c r="F56" s="31">
        <f>714581208.94-68602900-38218550.8-104289600+0.4</f>
        <v>503470158.54000008</v>
      </c>
      <c r="G56" s="31">
        <f>649005251.99-66916300-104289600-20123382.07</f>
        <v>457675969.92000002</v>
      </c>
      <c r="H56" s="31">
        <f>664334819.43-49054771.4-120729700</f>
        <v>494550348.02999997</v>
      </c>
      <c r="I56" s="31">
        <f>672351659.56-191562410</f>
        <v>480789249.55999994</v>
      </c>
      <c r="J56" s="31">
        <f>398767625-189832000</f>
        <v>208935625</v>
      </c>
      <c r="K56" s="31">
        <f>402966640-198304200</f>
        <v>204662440</v>
      </c>
    </row>
    <row r="57" spans="1:11" ht="61.9" customHeight="1" x14ac:dyDescent="0.2">
      <c r="A57" s="104"/>
      <c r="B57" s="25" t="s">
        <v>99</v>
      </c>
      <c r="C57" s="7"/>
      <c r="D57" s="7" t="s">
        <v>100</v>
      </c>
      <c r="E57" s="35" t="s">
        <v>331</v>
      </c>
      <c r="F57" s="31">
        <f>2500000+4077500</f>
        <v>6577500</v>
      </c>
      <c r="G57" s="31">
        <f>2500000+4077500</f>
        <v>6577500</v>
      </c>
      <c r="H57" s="31">
        <v>10223300</v>
      </c>
      <c r="I57" s="1"/>
      <c r="J57" s="1"/>
      <c r="K57" s="1"/>
    </row>
    <row r="58" spans="1:11" ht="62.45" customHeight="1" x14ac:dyDescent="0.2">
      <c r="A58" s="104"/>
      <c r="B58" s="25" t="s">
        <v>92</v>
      </c>
      <c r="C58" s="7"/>
      <c r="D58" s="7" t="s">
        <v>83</v>
      </c>
      <c r="E58" s="7"/>
      <c r="F58" s="7"/>
      <c r="G58" s="7"/>
      <c r="H58" s="7"/>
      <c r="I58" s="7"/>
      <c r="J58" s="7"/>
      <c r="K58" s="7"/>
    </row>
    <row r="59" spans="1:11" ht="62.45" customHeight="1" x14ac:dyDescent="0.2">
      <c r="A59" s="104"/>
      <c r="B59" s="25" t="s">
        <v>94</v>
      </c>
      <c r="C59" s="7"/>
      <c r="D59" s="7" t="s">
        <v>81</v>
      </c>
      <c r="E59" s="7"/>
      <c r="F59" s="7"/>
      <c r="G59" s="7"/>
      <c r="H59" s="7"/>
      <c r="I59" s="7"/>
      <c r="J59" s="7"/>
      <c r="K59" s="7"/>
    </row>
    <row r="60" spans="1:11" ht="37.5" customHeight="1" x14ac:dyDescent="0.2">
      <c r="A60" s="104"/>
      <c r="B60" s="25" t="s">
        <v>95</v>
      </c>
      <c r="C60" s="7"/>
      <c r="D60" s="7" t="s">
        <v>96</v>
      </c>
      <c r="E60" s="7"/>
      <c r="F60" s="7"/>
      <c r="G60" s="7"/>
      <c r="H60" s="7"/>
      <c r="I60" s="7"/>
      <c r="J60" s="7"/>
      <c r="K60" s="7"/>
    </row>
    <row r="61" spans="1:11" ht="46.9" customHeight="1" x14ac:dyDescent="0.2">
      <c r="A61" s="104"/>
      <c r="B61" s="25" t="s">
        <v>97</v>
      </c>
      <c r="C61" s="7"/>
      <c r="D61" s="7" t="s">
        <v>98</v>
      </c>
      <c r="E61" s="7"/>
      <c r="F61" s="7"/>
      <c r="G61" s="7"/>
      <c r="H61" s="7"/>
      <c r="I61" s="7"/>
      <c r="J61" s="7"/>
      <c r="K61" s="7"/>
    </row>
    <row r="62" spans="1:11" ht="34.5" customHeight="1" x14ac:dyDescent="0.2">
      <c r="A62" s="105"/>
      <c r="B62" s="25" t="s">
        <v>90</v>
      </c>
      <c r="C62" s="7"/>
      <c r="D62" s="7" t="s">
        <v>91</v>
      </c>
      <c r="E62" s="7"/>
      <c r="F62" s="7"/>
      <c r="G62" s="7"/>
      <c r="H62" s="7"/>
      <c r="I62" s="7"/>
      <c r="J62" s="7"/>
      <c r="K62" s="7"/>
    </row>
    <row r="63" spans="1:11" ht="75" customHeight="1" x14ac:dyDescent="0.2">
      <c r="A63" s="83"/>
      <c r="B63" s="68" t="s">
        <v>390</v>
      </c>
      <c r="C63" s="61"/>
      <c r="D63" s="61" t="s">
        <v>391</v>
      </c>
      <c r="E63" s="61"/>
      <c r="F63" s="61"/>
      <c r="G63" s="61"/>
      <c r="H63" s="61"/>
      <c r="I63" s="61"/>
      <c r="J63" s="61"/>
      <c r="K63" s="61"/>
    </row>
    <row r="64" spans="1:11" ht="37.5" customHeight="1" x14ac:dyDescent="0.2">
      <c r="A64" s="100" t="s">
        <v>338</v>
      </c>
      <c r="B64" s="28" t="s">
        <v>40</v>
      </c>
      <c r="C64" s="9">
        <v>15</v>
      </c>
      <c r="D64" s="13" t="s">
        <v>62</v>
      </c>
      <c r="E64" s="35" t="s">
        <v>330</v>
      </c>
      <c r="F64" s="31">
        <v>154921064.66999999</v>
      </c>
      <c r="G64" s="31">
        <v>147606628.38</v>
      </c>
      <c r="H64" s="31">
        <v>258038843.16</v>
      </c>
      <c r="I64" s="31">
        <v>269311100</v>
      </c>
      <c r="J64" s="31">
        <v>160000000</v>
      </c>
      <c r="K64" s="31">
        <v>170000000</v>
      </c>
    </row>
    <row r="65" spans="1:11" ht="37.5" customHeight="1" x14ac:dyDescent="0.2">
      <c r="A65" s="101"/>
      <c r="B65" s="25" t="s">
        <v>95</v>
      </c>
      <c r="C65" s="7"/>
      <c r="D65" s="7" t="s">
        <v>96</v>
      </c>
      <c r="E65" s="35" t="s">
        <v>331</v>
      </c>
      <c r="F65" s="31">
        <v>17500</v>
      </c>
      <c r="G65" s="31">
        <v>17500</v>
      </c>
      <c r="H65" s="31">
        <v>27908047</v>
      </c>
      <c r="I65" s="31">
        <v>31400</v>
      </c>
      <c r="J65" s="31">
        <v>31400</v>
      </c>
      <c r="K65" s="31">
        <v>31400</v>
      </c>
    </row>
    <row r="66" spans="1:11" ht="43.5" customHeight="1" x14ac:dyDescent="0.2">
      <c r="A66" s="101"/>
      <c r="B66" s="25" t="s">
        <v>97</v>
      </c>
      <c r="C66" s="7"/>
      <c r="D66" s="7" t="s">
        <v>98</v>
      </c>
      <c r="E66" s="29"/>
      <c r="F66" s="7"/>
      <c r="G66" s="7"/>
      <c r="H66" s="7"/>
      <c r="I66" s="7"/>
      <c r="J66" s="7"/>
      <c r="K66" s="7"/>
    </row>
    <row r="67" spans="1:11" ht="54" customHeight="1" x14ac:dyDescent="0.2">
      <c r="A67" s="101"/>
      <c r="B67" s="25" t="s">
        <v>101</v>
      </c>
      <c r="C67" s="7"/>
      <c r="D67" s="7" t="s">
        <v>102</v>
      </c>
      <c r="E67" s="29"/>
      <c r="F67" s="7"/>
      <c r="G67" s="7"/>
      <c r="H67" s="7"/>
      <c r="I67" s="7"/>
      <c r="J67" s="7"/>
      <c r="K67" s="7"/>
    </row>
    <row r="68" spans="1:11" ht="69.599999999999994" customHeight="1" x14ac:dyDescent="0.2">
      <c r="A68" s="101"/>
      <c r="B68" s="25" t="s">
        <v>103</v>
      </c>
      <c r="C68" s="7"/>
      <c r="D68" s="7" t="s">
        <v>93</v>
      </c>
      <c r="E68" s="29"/>
      <c r="F68" s="7"/>
      <c r="G68" s="7"/>
      <c r="H68" s="7"/>
      <c r="I68" s="7"/>
      <c r="J68" s="7"/>
      <c r="K68" s="7"/>
    </row>
    <row r="69" spans="1:11" ht="30" customHeight="1" x14ac:dyDescent="0.2">
      <c r="A69" s="101"/>
      <c r="B69" s="25" t="s">
        <v>104</v>
      </c>
      <c r="C69" s="7"/>
      <c r="D69" s="7" t="s">
        <v>105</v>
      </c>
      <c r="E69" s="7"/>
      <c r="F69" s="7"/>
      <c r="G69" s="7"/>
      <c r="H69" s="7"/>
      <c r="I69" s="7"/>
      <c r="J69" s="7"/>
      <c r="K69" s="7"/>
    </row>
    <row r="70" spans="1:11" ht="66.599999999999994" customHeight="1" x14ac:dyDescent="0.2">
      <c r="A70" s="102"/>
      <c r="B70" s="68" t="s">
        <v>390</v>
      </c>
      <c r="C70" s="61"/>
      <c r="D70" s="61" t="s">
        <v>400</v>
      </c>
      <c r="E70" s="61"/>
      <c r="F70" s="61"/>
      <c r="G70" s="61"/>
      <c r="H70" s="61"/>
      <c r="I70" s="61"/>
      <c r="J70" s="61"/>
      <c r="K70" s="61"/>
    </row>
    <row r="71" spans="1:11" ht="42.75" customHeight="1" x14ac:dyDescent="0.2">
      <c r="A71" s="100" t="s">
        <v>339</v>
      </c>
      <c r="B71" s="28" t="s">
        <v>40</v>
      </c>
      <c r="C71" s="9">
        <v>15</v>
      </c>
      <c r="D71" s="13" t="s">
        <v>62</v>
      </c>
      <c r="E71" s="35" t="s">
        <v>331</v>
      </c>
      <c r="F71" s="31">
        <v>5434400</v>
      </c>
      <c r="G71" s="31">
        <v>5434399.9900000002</v>
      </c>
      <c r="H71" s="31">
        <v>18947074.059999999</v>
      </c>
      <c r="I71" s="31">
        <v>19801400</v>
      </c>
      <c r="J71" s="31">
        <v>18301400</v>
      </c>
      <c r="K71" s="31">
        <v>18301400</v>
      </c>
    </row>
    <row r="72" spans="1:11" ht="157.9" customHeight="1" x14ac:dyDescent="0.2">
      <c r="A72" s="101"/>
      <c r="B72" s="25" t="s">
        <v>106</v>
      </c>
      <c r="C72" s="7"/>
      <c r="D72" s="7" t="s">
        <v>107</v>
      </c>
      <c r="E72" s="29"/>
      <c r="F72" s="7"/>
      <c r="G72" s="7"/>
      <c r="H72" s="7"/>
      <c r="I72" s="7"/>
      <c r="J72" s="7"/>
      <c r="K72" s="7"/>
    </row>
    <row r="73" spans="1:11" ht="63.75" customHeight="1" x14ac:dyDescent="0.2">
      <c r="A73" s="101"/>
      <c r="B73" s="25" t="s">
        <v>108</v>
      </c>
      <c r="C73" s="7"/>
      <c r="D73" s="7" t="s">
        <v>109</v>
      </c>
      <c r="E73" s="7"/>
      <c r="F73" s="7"/>
      <c r="G73" s="7"/>
      <c r="H73" s="7"/>
      <c r="I73" s="7"/>
      <c r="J73" s="7"/>
      <c r="K73" s="7"/>
    </row>
    <row r="74" spans="1:11" ht="49.15" customHeight="1" x14ac:dyDescent="0.2">
      <c r="A74" s="101"/>
      <c r="B74" s="25" t="s">
        <v>84</v>
      </c>
      <c r="C74" s="7"/>
      <c r="D74" s="7" t="s">
        <v>110</v>
      </c>
      <c r="E74" s="7"/>
      <c r="F74" s="7"/>
      <c r="G74" s="7"/>
      <c r="H74" s="7"/>
      <c r="I74" s="7"/>
      <c r="J74" s="7"/>
      <c r="K74" s="7"/>
    </row>
    <row r="75" spans="1:11" ht="67.900000000000006" customHeight="1" x14ac:dyDescent="0.2">
      <c r="A75" s="101"/>
      <c r="B75" s="25" t="s">
        <v>103</v>
      </c>
      <c r="C75" s="7"/>
      <c r="D75" s="7" t="s">
        <v>93</v>
      </c>
      <c r="E75" s="7"/>
      <c r="F75" s="7"/>
      <c r="G75" s="7"/>
      <c r="H75" s="7"/>
      <c r="I75" s="7"/>
      <c r="J75" s="7"/>
      <c r="K75" s="7"/>
    </row>
    <row r="76" spans="1:11" ht="34.5" customHeight="1" x14ac:dyDescent="0.2">
      <c r="A76" s="101"/>
      <c r="B76" s="25" t="s">
        <v>104</v>
      </c>
      <c r="C76" s="7"/>
      <c r="D76" s="7" t="s">
        <v>105</v>
      </c>
      <c r="E76" s="7"/>
      <c r="F76" s="7"/>
      <c r="G76" s="7"/>
      <c r="H76" s="7"/>
      <c r="I76" s="7"/>
      <c r="J76" s="7"/>
      <c r="K76" s="7"/>
    </row>
    <row r="77" spans="1:11" ht="66.599999999999994" customHeight="1" x14ac:dyDescent="0.2">
      <c r="A77" s="102"/>
      <c r="B77" s="68" t="s">
        <v>390</v>
      </c>
      <c r="C77" s="61"/>
      <c r="D77" s="61" t="s">
        <v>391</v>
      </c>
      <c r="E77" s="61"/>
      <c r="F77" s="61"/>
      <c r="G77" s="61"/>
      <c r="H77" s="61"/>
      <c r="I77" s="61"/>
      <c r="J77" s="61"/>
      <c r="K77" s="61"/>
    </row>
    <row r="78" spans="1:11" ht="42" customHeight="1" x14ac:dyDescent="0.2">
      <c r="A78" s="103" t="s">
        <v>340</v>
      </c>
      <c r="B78" s="28" t="s">
        <v>40</v>
      </c>
      <c r="C78" s="9">
        <v>15</v>
      </c>
      <c r="D78" s="13" t="s">
        <v>62</v>
      </c>
      <c r="E78" s="35" t="s">
        <v>331</v>
      </c>
      <c r="F78" s="31">
        <f>53136289.12+51188.44</f>
        <v>53187477.559999995</v>
      </c>
      <c r="G78" s="31">
        <v>49383184.619999997</v>
      </c>
      <c r="H78" s="31">
        <v>72741822.189999998</v>
      </c>
      <c r="I78" s="31">
        <v>73542443</v>
      </c>
      <c r="J78" s="31">
        <v>39060000</v>
      </c>
      <c r="K78" s="31">
        <v>39060000</v>
      </c>
    </row>
    <row r="79" spans="1:11" ht="45.75" customHeight="1" x14ac:dyDescent="0.2">
      <c r="A79" s="104"/>
      <c r="B79" s="25" t="s">
        <v>101</v>
      </c>
      <c r="C79" s="7"/>
      <c r="D79" s="7" t="s">
        <v>102</v>
      </c>
      <c r="E79" s="35" t="s">
        <v>327</v>
      </c>
      <c r="F79" s="31">
        <v>30881978.059999999</v>
      </c>
      <c r="G79" s="31">
        <v>30735497.739999998</v>
      </c>
      <c r="H79" s="31">
        <v>35131000</v>
      </c>
      <c r="I79" s="31">
        <v>40057800</v>
      </c>
      <c r="J79" s="31">
        <v>39060000</v>
      </c>
      <c r="K79" s="31">
        <v>39060000</v>
      </c>
    </row>
    <row r="80" spans="1:11" ht="65.25" customHeight="1" x14ac:dyDescent="0.2">
      <c r="A80" s="104"/>
      <c r="B80" s="25" t="s">
        <v>103</v>
      </c>
      <c r="C80" s="7"/>
      <c r="D80" s="7" t="s">
        <v>93</v>
      </c>
      <c r="E80" s="7"/>
      <c r="F80" s="7"/>
      <c r="G80" s="7"/>
      <c r="H80" s="7"/>
      <c r="I80" s="7"/>
      <c r="J80" s="7"/>
      <c r="K80" s="7"/>
    </row>
    <row r="81" spans="1:11" ht="41.25" customHeight="1" x14ac:dyDescent="0.2">
      <c r="A81" s="104"/>
      <c r="B81" s="25" t="s">
        <v>84</v>
      </c>
      <c r="C81" s="7"/>
      <c r="D81" s="7" t="s">
        <v>110</v>
      </c>
      <c r="E81" s="7"/>
      <c r="F81" s="7"/>
      <c r="G81" s="7"/>
      <c r="H81" s="7"/>
      <c r="I81" s="7"/>
      <c r="J81" s="7"/>
      <c r="K81" s="7"/>
    </row>
    <row r="82" spans="1:11" ht="95.45" customHeight="1" x14ac:dyDescent="0.2">
      <c r="A82" s="105"/>
      <c r="B82" s="25" t="s">
        <v>104</v>
      </c>
      <c r="C82" s="7"/>
      <c r="D82" s="7" t="s">
        <v>105</v>
      </c>
      <c r="E82" s="7"/>
      <c r="F82" s="7"/>
      <c r="G82" s="7"/>
      <c r="H82" s="7"/>
      <c r="I82" s="7"/>
      <c r="J82" s="7"/>
      <c r="K82" s="7"/>
    </row>
    <row r="83" spans="1:11" ht="58.5" customHeight="1" x14ac:dyDescent="0.2">
      <c r="A83" s="103" t="s">
        <v>341</v>
      </c>
      <c r="B83" s="28" t="s">
        <v>40</v>
      </c>
      <c r="C83" s="9">
        <v>15</v>
      </c>
      <c r="D83" s="13" t="s">
        <v>62</v>
      </c>
      <c r="E83" s="35" t="s">
        <v>332</v>
      </c>
      <c r="F83" s="31">
        <v>20901846</v>
      </c>
      <c r="G83" s="31">
        <v>16951564.800000001</v>
      </c>
      <c r="H83" s="31">
        <v>3593816.18</v>
      </c>
      <c r="I83" s="31">
        <v>1951170</v>
      </c>
      <c r="J83" s="31">
        <v>1473000</v>
      </c>
      <c r="K83" s="31"/>
    </row>
    <row r="84" spans="1:11" ht="92.25" customHeight="1" x14ac:dyDescent="0.2">
      <c r="A84" s="104"/>
      <c r="B84" s="25" t="s">
        <v>111</v>
      </c>
      <c r="C84" s="7"/>
      <c r="D84" s="7" t="s">
        <v>112</v>
      </c>
      <c r="E84" s="7"/>
      <c r="F84" s="7"/>
      <c r="G84" s="7"/>
      <c r="H84" s="7"/>
      <c r="I84" s="7"/>
      <c r="J84" s="7"/>
      <c r="K84" s="7"/>
    </row>
    <row r="85" spans="1:11" ht="207.75" customHeight="1" x14ac:dyDescent="0.2">
      <c r="A85" s="105"/>
      <c r="B85" s="25" t="s">
        <v>113</v>
      </c>
      <c r="C85" s="7"/>
      <c r="D85" s="7" t="s">
        <v>114</v>
      </c>
      <c r="E85" s="7"/>
      <c r="F85" s="7"/>
      <c r="G85" s="7"/>
      <c r="H85" s="7"/>
      <c r="I85" s="7"/>
      <c r="J85" s="7"/>
      <c r="K85" s="7"/>
    </row>
    <row r="86" spans="1:11" ht="34.5" customHeight="1" x14ac:dyDescent="0.2">
      <c r="A86" s="103" t="s">
        <v>342</v>
      </c>
      <c r="B86" s="28" t="s">
        <v>40</v>
      </c>
      <c r="C86" s="9">
        <v>15</v>
      </c>
      <c r="D86" s="13" t="s">
        <v>62</v>
      </c>
      <c r="E86" s="35" t="s">
        <v>332</v>
      </c>
      <c r="F86" s="31">
        <v>270800</v>
      </c>
      <c r="G86" s="31">
        <v>224918</v>
      </c>
      <c r="H86" s="31">
        <v>365800</v>
      </c>
      <c r="I86" s="31">
        <v>350000</v>
      </c>
      <c r="J86" s="31">
        <v>0</v>
      </c>
      <c r="K86" s="31">
        <v>0</v>
      </c>
    </row>
    <row r="87" spans="1:11" ht="48.75" customHeight="1" x14ac:dyDescent="0.2">
      <c r="A87" s="104"/>
      <c r="B87" s="25" t="s">
        <v>115</v>
      </c>
      <c r="C87" s="7"/>
      <c r="D87" s="7" t="s">
        <v>116</v>
      </c>
      <c r="E87" s="35" t="s">
        <v>363</v>
      </c>
      <c r="F87" s="1">
        <v>4500000</v>
      </c>
      <c r="G87" s="1">
        <v>4500000</v>
      </c>
      <c r="H87" s="31">
        <v>5400000</v>
      </c>
      <c r="I87" s="59"/>
      <c r="J87" s="59"/>
      <c r="K87" s="59"/>
    </row>
    <row r="88" spans="1:11" ht="34.5" customHeight="1" x14ac:dyDescent="0.2">
      <c r="A88" s="104"/>
      <c r="B88" s="25" t="s">
        <v>117</v>
      </c>
      <c r="C88" s="7"/>
      <c r="D88" s="7" t="s">
        <v>118</v>
      </c>
      <c r="E88" s="7"/>
      <c r="F88" s="7"/>
      <c r="G88" s="7"/>
      <c r="H88" s="7"/>
      <c r="I88" s="59"/>
      <c r="J88" s="59"/>
      <c r="K88" s="59"/>
    </row>
    <row r="89" spans="1:11" ht="34.5" customHeight="1" x14ac:dyDescent="0.2">
      <c r="A89" s="105"/>
      <c r="B89" s="25" t="s">
        <v>119</v>
      </c>
      <c r="C89" s="7"/>
      <c r="D89" s="7" t="s">
        <v>120</v>
      </c>
      <c r="E89" s="7"/>
      <c r="F89" s="7"/>
      <c r="G89" s="7"/>
      <c r="H89" s="7"/>
      <c r="I89" s="59"/>
      <c r="J89" s="59"/>
      <c r="K89" s="59"/>
    </row>
    <row r="90" spans="1:11" ht="47.45" customHeight="1" x14ac:dyDescent="0.2">
      <c r="A90" s="83"/>
      <c r="B90" s="68" t="s">
        <v>398</v>
      </c>
      <c r="C90" s="61"/>
      <c r="D90" s="61" t="s">
        <v>395</v>
      </c>
      <c r="E90" s="61"/>
      <c r="F90" s="61"/>
      <c r="G90" s="61"/>
      <c r="H90" s="61"/>
      <c r="I90" s="72"/>
      <c r="J90" s="72"/>
      <c r="K90" s="72"/>
    </row>
    <row r="91" spans="1:11" ht="39.75" customHeight="1" x14ac:dyDescent="0.2">
      <c r="A91" s="82" t="s">
        <v>343</v>
      </c>
      <c r="B91" s="28" t="s">
        <v>40</v>
      </c>
      <c r="C91" s="9">
        <v>15</v>
      </c>
      <c r="D91" s="13" t="s">
        <v>62</v>
      </c>
      <c r="E91" s="35" t="s">
        <v>318</v>
      </c>
      <c r="F91" s="31">
        <v>54940155.93</v>
      </c>
      <c r="G91" s="31">
        <v>54498337.219999999</v>
      </c>
      <c r="H91" s="31">
        <v>77418182.730000004</v>
      </c>
      <c r="I91" s="31">
        <v>122635657.81</v>
      </c>
      <c r="J91" s="31">
        <v>15963500</v>
      </c>
      <c r="K91" s="31">
        <v>16463500</v>
      </c>
    </row>
    <row r="92" spans="1:11" ht="46.5" customHeight="1" x14ac:dyDescent="0.2">
      <c r="A92" s="83"/>
      <c r="B92" s="25" t="s">
        <v>101</v>
      </c>
      <c r="C92" s="7"/>
      <c r="D92" s="7" t="s">
        <v>126</v>
      </c>
      <c r="E92" s="7"/>
      <c r="F92" s="7"/>
      <c r="G92" s="7"/>
      <c r="H92" s="7"/>
      <c r="I92" s="7"/>
      <c r="J92" s="7"/>
      <c r="K92" s="7"/>
    </row>
    <row r="93" spans="1:11" ht="45" customHeight="1" x14ac:dyDescent="0.2">
      <c r="A93" s="83"/>
      <c r="B93" s="25" t="s">
        <v>121</v>
      </c>
      <c r="C93" s="7"/>
      <c r="D93" s="7" t="s">
        <v>127</v>
      </c>
      <c r="E93" s="7"/>
      <c r="F93" s="7"/>
      <c r="G93" s="7"/>
      <c r="H93" s="7"/>
      <c r="I93" s="7"/>
      <c r="J93" s="7"/>
      <c r="K93" s="7"/>
    </row>
    <row r="94" spans="1:11" ht="39.75" customHeight="1" x14ac:dyDescent="0.2">
      <c r="A94" s="83"/>
      <c r="B94" s="25" t="s">
        <v>122</v>
      </c>
      <c r="C94" s="7"/>
      <c r="D94" s="7" t="s">
        <v>125</v>
      </c>
      <c r="E94" s="7"/>
      <c r="F94" s="7"/>
      <c r="G94" s="7"/>
      <c r="H94" s="7"/>
      <c r="I94" s="7"/>
      <c r="J94" s="7"/>
      <c r="K94" s="7"/>
    </row>
    <row r="95" spans="1:11" ht="39.75" customHeight="1" x14ac:dyDescent="0.2">
      <c r="A95" s="83"/>
      <c r="B95" s="7" t="s">
        <v>123</v>
      </c>
      <c r="C95" s="7"/>
      <c r="D95" s="7" t="s">
        <v>124</v>
      </c>
      <c r="E95" s="7"/>
      <c r="F95" s="7"/>
      <c r="G95" s="7"/>
      <c r="H95" s="7"/>
      <c r="I95" s="7"/>
      <c r="J95" s="7"/>
      <c r="K95" s="7"/>
    </row>
    <row r="96" spans="1:11" ht="31.5" customHeight="1" x14ac:dyDescent="0.2">
      <c r="A96" s="83"/>
      <c r="B96" s="25" t="s">
        <v>128</v>
      </c>
      <c r="C96" s="7"/>
      <c r="D96" s="7" t="s">
        <v>129</v>
      </c>
      <c r="E96" s="7"/>
      <c r="F96" s="7"/>
      <c r="G96" s="7"/>
      <c r="H96" s="7"/>
      <c r="I96" s="7"/>
      <c r="J96" s="7"/>
      <c r="K96" s="7"/>
    </row>
    <row r="97" spans="1:11" ht="29.25" customHeight="1" x14ac:dyDescent="0.2">
      <c r="A97" s="84"/>
      <c r="B97" s="25" t="s">
        <v>130</v>
      </c>
      <c r="C97" s="7"/>
      <c r="D97" s="7" t="s">
        <v>131</v>
      </c>
      <c r="E97" s="7"/>
      <c r="F97" s="7"/>
      <c r="G97" s="7"/>
      <c r="H97" s="7"/>
      <c r="I97" s="7"/>
      <c r="J97" s="7"/>
      <c r="K97" s="7"/>
    </row>
    <row r="98" spans="1:11" ht="51.6" customHeight="1" x14ac:dyDescent="0.2">
      <c r="A98" s="83"/>
      <c r="B98" s="68" t="s">
        <v>394</v>
      </c>
      <c r="C98" s="61"/>
      <c r="D98" s="61" t="s">
        <v>395</v>
      </c>
      <c r="E98" s="61"/>
      <c r="F98" s="61"/>
      <c r="G98" s="61"/>
      <c r="H98" s="61"/>
      <c r="I98" s="61"/>
      <c r="J98" s="61"/>
      <c r="K98" s="61"/>
    </row>
    <row r="99" spans="1:11" ht="40.5" customHeight="1" x14ac:dyDescent="0.2">
      <c r="A99" s="100" t="s">
        <v>344</v>
      </c>
      <c r="B99" s="28" t="s">
        <v>40</v>
      </c>
      <c r="C99" s="9">
        <v>15</v>
      </c>
      <c r="D99" s="13" t="s">
        <v>62</v>
      </c>
      <c r="E99" s="35" t="s">
        <v>318</v>
      </c>
      <c r="F99" s="31">
        <f>73949182.74+22846854.51</f>
        <v>96796037.25</v>
      </c>
      <c r="G99" s="31">
        <f>71668555.01+22676896.08</f>
        <v>94345451.090000004</v>
      </c>
      <c r="H99" s="31">
        <f>86833369.3+23462004.79</f>
        <v>110295374.09</v>
      </c>
      <c r="I99" s="31">
        <f>76780658.66+23279742.53</f>
        <v>100060401.19</v>
      </c>
      <c r="J99" s="31">
        <f>68106600+4608000</f>
        <v>72714600</v>
      </c>
      <c r="K99" s="31">
        <f>73621881+4607000</f>
        <v>78228881</v>
      </c>
    </row>
    <row r="100" spans="1:11" ht="48" customHeight="1" x14ac:dyDescent="0.2">
      <c r="A100" s="101"/>
      <c r="B100" s="25" t="s">
        <v>101</v>
      </c>
      <c r="C100" s="7"/>
      <c r="D100" s="7" t="s">
        <v>126</v>
      </c>
      <c r="E100" s="7"/>
      <c r="F100" s="7"/>
      <c r="G100" s="7"/>
      <c r="H100" s="7"/>
      <c r="I100" s="7"/>
      <c r="J100" s="7"/>
      <c r="K100" s="7"/>
    </row>
    <row r="101" spans="1:11" ht="48" customHeight="1" x14ac:dyDescent="0.2">
      <c r="A101" s="101"/>
      <c r="B101" s="25" t="s">
        <v>121</v>
      </c>
      <c r="C101" s="7"/>
      <c r="D101" s="7" t="s">
        <v>127</v>
      </c>
      <c r="E101" s="7"/>
      <c r="F101" s="7"/>
      <c r="G101" s="7"/>
      <c r="H101" s="7"/>
      <c r="I101" s="7"/>
      <c r="J101" s="7"/>
      <c r="K101" s="7"/>
    </row>
    <row r="102" spans="1:11" ht="40.5" customHeight="1" x14ac:dyDescent="0.2">
      <c r="A102" s="101"/>
      <c r="B102" s="25" t="s">
        <v>122</v>
      </c>
      <c r="C102" s="7"/>
      <c r="D102" s="7" t="s">
        <v>125</v>
      </c>
      <c r="E102" s="7"/>
      <c r="F102" s="7"/>
      <c r="G102" s="7"/>
      <c r="H102" s="7"/>
      <c r="I102" s="7"/>
      <c r="J102" s="7"/>
      <c r="K102" s="7"/>
    </row>
    <row r="103" spans="1:11" ht="40.5" customHeight="1" x14ac:dyDescent="0.2">
      <c r="A103" s="101"/>
      <c r="B103" s="25" t="s">
        <v>128</v>
      </c>
      <c r="C103" s="7"/>
      <c r="D103" s="7" t="s">
        <v>129</v>
      </c>
      <c r="E103" s="7"/>
      <c r="F103" s="7"/>
      <c r="G103" s="7"/>
      <c r="H103" s="7"/>
      <c r="I103" s="7"/>
      <c r="J103" s="7"/>
      <c r="K103" s="7"/>
    </row>
    <row r="104" spans="1:11" ht="62.45" customHeight="1" x14ac:dyDescent="0.2">
      <c r="A104" s="102"/>
      <c r="B104" s="68" t="s">
        <v>394</v>
      </c>
      <c r="C104" s="61"/>
      <c r="D104" s="61" t="s">
        <v>395</v>
      </c>
      <c r="E104" s="61"/>
      <c r="F104" s="61"/>
      <c r="G104" s="61"/>
      <c r="H104" s="61"/>
      <c r="I104" s="61"/>
      <c r="J104" s="61"/>
      <c r="K104" s="61"/>
    </row>
    <row r="105" spans="1:11" ht="58.5" customHeight="1" x14ac:dyDescent="0.2">
      <c r="A105" s="100" t="s">
        <v>345</v>
      </c>
      <c r="B105" s="28" t="s">
        <v>40</v>
      </c>
      <c r="C105" s="9">
        <v>15</v>
      </c>
      <c r="D105" s="13" t="s">
        <v>62</v>
      </c>
      <c r="E105" s="35" t="s">
        <v>308</v>
      </c>
      <c r="F105" s="31">
        <v>900000</v>
      </c>
      <c r="G105" s="31">
        <v>899534</v>
      </c>
      <c r="H105" s="31">
        <v>1200000</v>
      </c>
      <c r="I105" s="31">
        <v>1300000</v>
      </c>
      <c r="J105" s="31">
        <v>0</v>
      </c>
      <c r="K105" s="31">
        <v>0</v>
      </c>
    </row>
    <row r="106" spans="1:11" ht="58.5" customHeight="1" x14ac:dyDescent="0.2">
      <c r="A106" s="102"/>
      <c r="B106" s="69" t="s">
        <v>383</v>
      </c>
      <c r="C106" s="70"/>
      <c r="D106" s="71" t="s">
        <v>380</v>
      </c>
      <c r="E106" s="66"/>
      <c r="F106" s="63"/>
      <c r="G106" s="63"/>
      <c r="H106" s="63"/>
      <c r="I106" s="63"/>
      <c r="J106" s="63"/>
      <c r="K106" s="63"/>
    </row>
    <row r="107" spans="1:11" ht="33" customHeight="1" x14ac:dyDescent="0.2">
      <c r="A107" s="100" t="s">
        <v>346</v>
      </c>
      <c r="B107" s="28" t="s">
        <v>40</v>
      </c>
      <c r="C107" s="9">
        <v>15</v>
      </c>
      <c r="D107" s="13" t="s">
        <v>62</v>
      </c>
      <c r="E107" s="35" t="s">
        <v>332</v>
      </c>
      <c r="F107" s="31">
        <v>833413.9</v>
      </c>
      <c r="G107" s="31">
        <v>833413.9</v>
      </c>
      <c r="H107" s="31">
        <v>1215555.5</v>
      </c>
      <c r="I107" s="31">
        <v>618835.68999999994</v>
      </c>
      <c r="J107" s="31">
        <v>608315.48</v>
      </c>
      <c r="K107" s="31">
        <v>608315.48</v>
      </c>
    </row>
    <row r="108" spans="1:11" ht="57" customHeight="1" x14ac:dyDescent="0.2">
      <c r="A108" s="101"/>
      <c r="B108" s="7" t="s">
        <v>132</v>
      </c>
      <c r="C108" s="7"/>
      <c r="D108" s="7" t="s">
        <v>135</v>
      </c>
      <c r="E108" s="7"/>
      <c r="F108" s="7"/>
      <c r="G108" s="7"/>
      <c r="H108" s="7"/>
      <c r="I108" s="7"/>
      <c r="J108" s="7"/>
      <c r="K108" s="7"/>
    </row>
    <row r="109" spans="1:11" ht="49.15" customHeight="1" x14ac:dyDescent="0.2">
      <c r="A109" s="101"/>
      <c r="B109" s="25" t="s">
        <v>133</v>
      </c>
      <c r="C109" s="7"/>
      <c r="D109" s="7" t="s">
        <v>136</v>
      </c>
      <c r="E109" s="7"/>
      <c r="F109" s="7"/>
      <c r="G109" s="7"/>
      <c r="H109" s="7"/>
      <c r="I109" s="7"/>
      <c r="J109" s="7"/>
      <c r="K109" s="7"/>
    </row>
    <row r="110" spans="1:11" ht="33" customHeight="1" x14ac:dyDescent="0.2">
      <c r="A110" s="101"/>
      <c r="B110" s="25" t="s">
        <v>134</v>
      </c>
      <c r="C110" s="7"/>
      <c r="D110" s="7" t="s">
        <v>137</v>
      </c>
      <c r="E110" s="7"/>
      <c r="F110" s="7"/>
      <c r="G110" s="7"/>
      <c r="H110" s="7"/>
      <c r="I110" s="7"/>
      <c r="J110" s="7"/>
      <c r="K110" s="7"/>
    </row>
    <row r="111" spans="1:11" ht="67.150000000000006" customHeight="1" x14ac:dyDescent="0.2">
      <c r="A111" s="102"/>
      <c r="B111" s="68" t="s">
        <v>381</v>
      </c>
      <c r="C111" s="61"/>
      <c r="D111" s="61" t="s">
        <v>382</v>
      </c>
      <c r="E111" s="61"/>
      <c r="F111" s="61"/>
      <c r="G111" s="61"/>
      <c r="H111" s="61"/>
      <c r="I111" s="61"/>
      <c r="J111" s="61"/>
      <c r="K111" s="61"/>
    </row>
    <row r="112" spans="1:11" ht="37.5" customHeight="1" x14ac:dyDescent="0.2">
      <c r="A112" s="100" t="s">
        <v>347</v>
      </c>
      <c r="B112" s="28" t="s">
        <v>40</v>
      </c>
      <c r="C112" s="9">
        <v>15</v>
      </c>
      <c r="D112" s="10" t="s">
        <v>62</v>
      </c>
      <c r="E112" s="35" t="s">
        <v>327</v>
      </c>
      <c r="F112" s="31">
        <f>764200+300000</f>
        <v>1064200</v>
      </c>
      <c r="G112" s="31">
        <f>764200+299480</f>
        <v>1063680</v>
      </c>
      <c r="H112" s="31">
        <f>2076600+300000</f>
        <v>2376600</v>
      </c>
      <c r="I112" s="31">
        <v>2073346</v>
      </c>
      <c r="J112" s="31">
        <v>2038100</v>
      </c>
      <c r="K112" s="31">
        <v>2038100</v>
      </c>
    </row>
    <row r="113" spans="1:11" ht="37.5" customHeight="1" x14ac:dyDescent="0.2">
      <c r="A113" s="101"/>
      <c r="B113" s="25" t="s">
        <v>138</v>
      </c>
      <c r="C113" s="7"/>
      <c r="D113" s="7" t="s">
        <v>139</v>
      </c>
      <c r="E113" s="7"/>
      <c r="F113" s="7"/>
      <c r="G113" s="7"/>
      <c r="H113" s="7"/>
      <c r="I113" s="7"/>
      <c r="J113" s="7"/>
      <c r="K113" s="7"/>
    </row>
    <row r="114" spans="1:11" ht="72" customHeight="1" x14ac:dyDescent="0.2">
      <c r="A114" s="102"/>
      <c r="B114" s="68" t="s">
        <v>399</v>
      </c>
      <c r="C114" s="61"/>
      <c r="D114" s="61" t="s">
        <v>395</v>
      </c>
      <c r="E114" s="61"/>
      <c r="F114" s="61"/>
      <c r="G114" s="61"/>
      <c r="H114" s="61"/>
      <c r="I114" s="61"/>
      <c r="J114" s="61"/>
      <c r="K114" s="61"/>
    </row>
    <row r="115" spans="1:11" ht="37.5" customHeight="1" x14ac:dyDescent="0.2">
      <c r="A115" s="116" t="s">
        <v>348</v>
      </c>
      <c r="B115" s="28" t="s">
        <v>40</v>
      </c>
      <c r="C115" s="9">
        <v>15</v>
      </c>
      <c r="D115" s="13" t="s">
        <v>62</v>
      </c>
      <c r="E115" s="58">
        <v>1102</v>
      </c>
      <c r="F115" s="31">
        <v>685000</v>
      </c>
      <c r="G115" s="31">
        <v>35000</v>
      </c>
      <c r="H115" s="7">
        <v>0</v>
      </c>
      <c r="I115" s="7">
        <v>0</v>
      </c>
      <c r="J115" s="7">
        <v>0</v>
      </c>
      <c r="K115" s="7">
        <v>0</v>
      </c>
    </row>
    <row r="116" spans="1:11" ht="61.9" customHeight="1" x14ac:dyDescent="0.2">
      <c r="A116" s="104"/>
      <c r="B116" s="25" t="s">
        <v>140</v>
      </c>
      <c r="C116" s="7"/>
      <c r="D116" s="7" t="s">
        <v>141</v>
      </c>
      <c r="E116" s="7"/>
      <c r="F116" s="7"/>
      <c r="G116" s="7"/>
      <c r="H116" s="7"/>
      <c r="I116" s="7"/>
      <c r="J116" s="7"/>
      <c r="K116" s="7"/>
    </row>
    <row r="117" spans="1:11" ht="37.5" customHeight="1" x14ac:dyDescent="0.2">
      <c r="A117" s="104"/>
      <c r="B117" s="25" t="s">
        <v>142</v>
      </c>
      <c r="C117" s="7"/>
      <c r="D117" s="7" t="s">
        <v>143</v>
      </c>
      <c r="E117" s="7"/>
      <c r="F117" s="7"/>
      <c r="G117" s="7"/>
      <c r="H117" s="7"/>
      <c r="I117" s="7"/>
      <c r="J117" s="7"/>
      <c r="K117" s="7"/>
    </row>
    <row r="118" spans="1:11" ht="37.5" customHeight="1" x14ac:dyDescent="0.2">
      <c r="A118" s="105"/>
      <c r="B118" s="25" t="s">
        <v>144</v>
      </c>
      <c r="C118" s="7"/>
      <c r="D118" s="7" t="s">
        <v>145</v>
      </c>
      <c r="E118" s="7"/>
      <c r="F118" s="7"/>
      <c r="G118" s="7"/>
      <c r="H118" s="7"/>
      <c r="I118" s="7"/>
      <c r="J118" s="7"/>
      <c r="K118" s="7"/>
    </row>
    <row r="119" spans="1:11" ht="35.25" customHeight="1" x14ac:dyDescent="0.2">
      <c r="A119" s="100" t="s">
        <v>349</v>
      </c>
      <c r="B119" s="28" t="s">
        <v>40</v>
      </c>
      <c r="C119" s="9">
        <v>15</v>
      </c>
      <c r="D119" s="13" t="s">
        <v>62</v>
      </c>
      <c r="E119" s="58">
        <v>1102</v>
      </c>
      <c r="F119" s="31">
        <v>2000000</v>
      </c>
      <c r="G119" s="31">
        <v>2000000</v>
      </c>
      <c r="H119" s="31">
        <v>2100000</v>
      </c>
      <c r="I119" s="31">
        <v>2300000</v>
      </c>
      <c r="J119" s="31">
        <v>0</v>
      </c>
      <c r="K119" s="31">
        <v>3676125</v>
      </c>
    </row>
    <row r="120" spans="1:11" ht="66" customHeight="1" x14ac:dyDescent="0.2">
      <c r="A120" s="101"/>
      <c r="B120" s="25" t="s">
        <v>140</v>
      </c>
      <c r="C120" s="7"/>
      <c r="D120" s="7" t="s">
        <v>141</v>
      </c>
      <c r="E120" s="7"/>
      <c r="F120" s="7"/>
      <c r="G120" s="7"/>
      <c r="H120" s="7"/>
      <c r="I120" s="59"/>
      <c r="J120" s="59"/>
      <c r="K120" s="59"/>
    </row>
    <row r="121" spans="1:11" ht="35.25" customHeight="1" x14ac:dyDescent="0.2">
      <c r="A121" s="101"/>
      <c r="B121" s="25" t="s">
        <v>142</v>
      </c>
      <c r="C121" s="7"/>
      <c r="D121" s="7" t="s">
        <v>143</v>
      </c>
      <c r="E121" s="7"/>
      <c r="F121" s="7"/>
      <c r="G121" s="7"/>
      <c r="H121" s="7"/>
      <c r="I121" s="59"/>
      <c r="J121" s="59"/>
      <c r="K121" s="59"/>
    </row>
    <row r="122" spans="1:11" ht="35.25" customHeight="1" x14ac:dyDescent="0.2">
      <c r="A122" s="101"/>
      <c r="B122" s="25" t="s">
        <v>144</v>
      </c>
      <c r="C122" s="7"/>
      <c r="D122" s="7" t="s">
        <v>145</v>
      </c>
      <c r="E122" s="7"/>
      <c r="F122" s="7"/>
      <c r="G122" s="7"/>
      <c r="H122" s="7"/>
      <c r="I122" s="59"/>
      <c r="J122" s="59"/>
      <c r="K122" s="59"/>
    </row>
    <row r="123" spans="1:11" ht="64.150000000000006" customHeight="1" x14ac:dyDescent="0.2">
      <c r="A123" s="102"/>
      <c r="B123" s="68" t="s">
        <v>384</v>
      </c>
      <c r="C123" s="61"/>
      <c r="D123" s="61" t="s">
        <v>385</v>
      </c>
      <c r="E123" s="61"/>
      <c r="F123" s="61"/>
      <c r="G123" s="61"/>
      <c r="H123" s="61"/>
      <c r="I123" s="72"/>
      <c r="J123" s="72"/>
      <c r="K123" s="72"/>
    </row>
    <row r="124" spans="1:11" ht="45.75" customHeight="1" x14ac:dyDescent="0.2">
      <c r="A124" s="109" t="s">
        <v>350</v>
      </c>
      <c r="B124" s="28" t="s">
        <v>40</v>
      </c>
      <c r="C124" s="9">
        <v>15</v>
      </c>
      <c r="D124" s="13" t="s">
        <v>62</v>
      </c>
      <c r="E124" s="35" t="s">
        <v>354</v>
      </c>
      <c r="F124" s="31">
        <v>340000</v>
      </c>
      <c r="G124" s="31">
        <v>340000</v>
      </c>
      <c r="H124" s="31">
        <v>330000</v>
      </c>
      <c r="I124" s="31">
        <v>870600</v>
      </c>
      <c r="J124" s="31"/>
      <c r="K124" s="31"/>
    </row>
    <row r="125" spans="1:11" ht="45.75" customHeight="1" x14ac:dyDescent="0.2">
      <c r="A125" s="104"/>
      <c r="B125" s="25" t="s">
        <v>146</v>
      </c>
      <c r="C125" s="7"/>
      <c r="D125" s="7" t="s">
        <v>147</v>
      </c>
      <c r="E125" s="7"/>
      <c r="F125" s="7"/>
      <c r="G125" s="7"/>
      <c r="H125" s="7"/>
      <c r="I125" s="7"/>
      <c r="J125" s="7"/>
      <c r="K125" s="7"/>
    </row>
    <row r="126" spans="1:11" ht="45.75" customHeight="1" x14ac:dyDescent="0.2">
      <c r="A126" s="104"/>
      <c r="B126" s="25" t="s">
        <v>148</v>
      </c>
      <c r="C126" s="7"/>
      <c r="D126" s="7" t="s">
        <v>149</v>
      </c>
      <c r="E126" s="7"/>
      <c r="F126" s="7"/>
      <c r="G126" s="7"/>
      <c r="H126" s="7"/>
      <c r="I126" s="7"/>
      <c r="J126" s="7"/>
      <c r="K126" s="7"/>
    </row>
    <row r="127" spans="1:11" ht="41.45" customHeight="1" x14ac:dyDescent="0.2">
      <c r="A127" s="104"/>
      <c r="B127" s="25" t="s">
        <v>84</v>
      </c>
      <c r="C127" s="7"/>
      <c r="D127" s="7" t="s">
        <v>85</v>
      </c>
      <c r="E127" s="7"/>
      <c r="F127" s="7"/>
      <c r="G127" s="7"/>
      <c r="H127" s="7"/>
      <c r="I127" s="7"/>
      <c r="J127" s="7"/>
      <c r="K127" s="7"/>
    </row>
    <row r="128" spans="1:11" ht="58.15" customHeight="1" x14ac:dyDescent="0.2">
      <c r="A128" s="104"/>
      <c r="B128" s="68" t="s">
        <v>386</v>
      </c>
      <c r="C128" s="61"/>
      <c r="D128" s="61" t="s">
        <v>387</v>
      </c>
      <c r="E128" s="61"/>
      <c r="F128" s="61"/>
      <c r="G128" s="61"/>
      <c r="H128" s="61"/>
      <c r="I128" s="61"/>
      <c r="J128" s="61"/>
      <c r="K128" s="61"/>
    </row>
    <row r="129" spans="1:11" ht="58.15" customHeight="1" x14ac:dyDescent="0.2">
      <c r="A129" s="104"/>
      <c r="B129" s="68" t="s">
        <v>396</v>
      </c>
      <c r="C129" s="61"/>
      <c r="D129" s="61" t="s">
        <v>397</v>
      </c>
      <c r="E129" s="61"/>
      <c r="F129" s="61"/>
      <c r="G129" s="61"/>
      <c r="H129" s="61"/>
      <c r="I129" s="61"/>
      <c r="J129" s="61"/>
      <c r="K129" s="61"/>
    </row>
    <row r="130" spans="1:11" ht="58.15" customHeight="1" x14ac:dyDescent="0.2">
      <c r="A130" s="110"/>
      <c r="B130" s="68" t="s">
        <v>389</v>
      </c>
      <c r="C130" s="61"/>
      <c r="D130" s="61" t="s">
        <v>388</v>
      </c>
      <c r="E130" s="61"/>
      <c r="F130" s="61"/>
      <c r="G130" s="61"/>
      <c r="H130" s="61"/>
      <c r="I130" s="61"/>
      <c r="J130" s="61"/>
      <c r="K130" s="61"/>
    </row>
    <row r="131" spans="1:11" ht="37.9" customHeight="1" x14ac:dyDescent="0.2">
      <c r="A131" s="103" t="s">
        <v>351</v>
      </c>
      <c r="B131" s="28" t="s">
        <v>40</v>
      </c>
      <c r="C131" s="9">
        <v>15</v>
      </c>
      <c r="D131" s="13" t="s">
        <v>62</v>
      </c>
      <c r="E131" s="35" t="s">
        <v>307</v>
      </c>
      <c r="F131" s="31">
        <f>15761236.29+5918220</f>
        <v>21679456.289999999</v>
      </c>
      <c r="G131" s="34">
        <f>15444340.94+5918220</f>
        <v>21362560.939999998</v>
      </c>
      <c r="H131" s="31">
        <f>70505813.85+18320769.58</f>
        <v>88826583.429999992</v>
      </c>
      <c r="I131" s="31">
        <f>7681019-300</f>
        <v>7680719</v>
      </c>
      <c r="J131" s="31">
        <v>11970152.74</v>
      </c>
      <c r="K131" s="31">
        <v>0</v>
      </c>
    </row>
    <row r="132" spans="1:11" ht="30.6" customHeight="1" x14ac:dyDescent="0.2">
      <c r="A132" s="104"/>
      <c r="B132" s="25" t="s">
        <v>150</v>
      </c>
      <c r="C132" s="7"/>
      <c r="D132" s="7" t="s">
        <v>151</v>
      </c>
      <c r="E132" s="58">
        <v>1003</v>
      </c>
      <c r="F132" s="1">
        <v>6001400</v>
      </c>
      <c r="G132" s="1">
        <v>6001400</v>
      </c>
      <c r="H132" s="31">
        <v>4420242.54</v>
      </c>
      <c r="I132" s="31">
        <v>954933.7</v>
      </c>
      <c r="J132" s="31">
        <v>950533.7</v>
      </c>
      <c r="K132" s="31">
        <v>950533.7</v>
      </c>
    </row>
    <row r="133" spans="1:11" ht="27.6" customHeight="1" x14ac:dyDescent="0.2">
      <c r="A133" s="104"/>
      <c r="B133" s="7" t="s">
        <v>152</v>
      </c>
      <c r="C133" s="7"/>
      <c r="D133" s="7" t="s">
        <v>153</v>
      </c>
      <c r="E133" s="7"/>
      <c r="F133" s="7"/>
      <c r="G133" s="7"/>
      <c r="H133" s="7"/>
      <c r="I133" s="7"/>
      <c r="J133" s="7"/>
      <c r="K133" s="7"/>
    </row>
    <row r="134" spans="1:11" ht="51" customHeight="1" x14ac:dyDescent="0.2">
      <c r="A134" s="104"/>
      <c r="B134" s="25" t="s">
        <v>154</v>
      </c>
      <c r="C134" s="7"/>
      <c r="D134" s="7" t="s">
        <v>155</v>
      </c>
      <c r="E134" s="7"/>
      <c r="F134" s="7"/>
      <c r="G134" s="7"/>
      <c r="H134" s="7"/>
      <c r="I134" s="7"/>
      <c r="J134" s="7"/>
      <c r="K134" s="7"/>
    </row>
    <row r="135" spans="1:11" ht="51.6" customHeight="1" x14ac:dyDescent="0.2">
      <c r="A135" s="104"/>
      <c r="B135" s="7" t="s">
        <v>156</v>
      </c>
      <c r="C135" s="7"/>
      <c r="D135" s="7" t="s">
        <v>157</v>
      </c>
      <c r="E135" s="7"/>
      <c r="F135" s="7"/>
      <c r="G135" s="7"/>
      <c r="H135" s="7"/>
      <c r="I135" s="7"/>
      <c r="J135" s="7"/>
      <c r="K135" s="7"/>
    </row>
    <row r="136" spans="1:11" ht="59.45" customHeight="1" x14ac:dyDescent="0.2">
      <c r="A136" s="104"/>
      <c r="B136" s="7" t="s">
        <v>158</v>
      </c>
      <c r="C136" s="7"/>
      <c r="D136" s="7" t="s">
        <v>159</v>
      </c>
      <c r="E136" s="7"/>
      <c r="F136" s="7"/>
      <c r="G136" s="7"/>
      <c r="H136" s="7"/>
      <c r="I136" s="7"/>
      <c r="J136" s="7"/>
      <c r="K136" s="7"/>
    </row>
    <row r="137" spans="1:11" ht="71.45" customHeight="1" x14ac:dyDescent="0.2">
      <c r="A137" s="104"/>
      <c r="B137" s="25" t="s">
        <v>160</v>
      </c>
      <c r="C137" s="7"/>
      <c r="D137" s="7" t="s">
        <v>161</v>
      </c>
      <c r="E137" s="7"/>
      <c r="F137" s="7"/>
      <c r="G137" s="7"/>
      <c r="H137" s="7"/>
      <c r="I137" s="7"/>
      <c r="J137" s="7"/>
      <c r="K137" s="7"/>
    </row>
    <row r="138" spans="1:11" ht="60.6" customHeight="1" x14ac:dyDescent="0.2">
      <c r="A138" s="105"/>
      <c r="B138" s="25" t="s">
        <v>352</v>
      </c>
      <c r="C138" s="7"/>
      <c r="D138" s="7" t="s">
        <v>162</v>
      </c>
      <c r="E138" s="7"/>
      <c r="F138" s="7"/>
      <c r="G138" s="7"/>
      <c r="H138" s="7"/>
      <c r="I138" s="7"/>
      <c r="J138" s="7"/>
      <c r="K138" s="7"/>
    </row>
    <row r="139" spans="1:11" s="16" customFormat="1" ht="75.75" customHeight="1" x14ac:dyDescent="0.2">
      <c r="A139" s="85" t="s">
        <v>23</v>
      </c>
      <c r="B139" s="14" t="s">
        <v>18</v>
      </c>
      <c r="C139" s="14" t="s">
        <v>18</v>
      </c>
      <c r="D139" s="14" t="s">
        <v>18</v>
      </c>
      <c r="E139" s="14" t="s">
        <v>18</v>
      </c>
      <c r="F139" s="23">
        <f>F141+F142</f>
        <v>6679660.8200000003</v>
      </c>
      <c r="G139" s="23">
        <f t="shared" ref="G139:K139" si="16">G141+G142</f>
        <v>6488879.1200000001</v>
      </c>
      <c r="H139" s="23">
        <f>H141+H142</f>
        <v>9170981</v>
      </c>
      <c r="I139" s="23">
        <f>I141+I142</f>
        <v>9529000</v>
      </c>
      <c r="J139" s="23">
        <f t="shared" si="16"/>
        <v>6510000</v>
      </c>
      <c r="K139" s="23">
        <f t="shared" si="16"/>
        <v>6510000</v>
      </c>
    </row>
    <row r="140" spans="1:11" x14ac:dyDescent="0.2">
      <c r="A140" s="81" t="s">
        <v>21</v>
      </c>
      <c r="B140" s="7"/>
      <c r="C140" s="7"/>
      <c r="D140" s="7"/>
      <c r="E140" s="7"/>
      <c r="F140" s="7"/>
      <c r="G140" s="7"/>
      <c r="H140" s="7"/>
      <c r="I140" s="7"/>
      <c r="J140" s="7"/>
      <c r="K140" s="7"/>
    </row>
    <row r="141" spans="1:11" ht="33" customHeight="1" x14ac:dyDescent="0.2">
      <c r="A141" s="24" t="s">
        <v>310</v>
      </c>
      <c r="B141" s="7" t="s">
        <v>40</v>
      </c>
      <c r="C141" s="7"/>
      <c r="D141" s="7"/>
      <c r="E141" s="35" t="s">
        <v>305</v>
      </c>
      <c r="F141" s="31">
        <v>1092000</v>
      </c>
      <c r="G141" s="31">
        <v>1092000</v>
      </c>
      <c r="H141" s="31">
        <v>1281000</v>
      </c>
      <c r="I141" s="31">
        <v>1321000</v>
      </c>
      <c r="J141" s="1"/>
      <c r="K141" s="1"/>
    </row>
    <row r="142" spans="1:11" ht="49.9" customHeight="1" x14ac:dyDescent="0.2">
      <c r="A142" s="24" t="s">
        <v>325</v>
      </c>
      <c r="B142" s="25" t="s">
        <v>40</v>
      </c>
      <c r="C142" s="7"/>
      <c r="D142" s="7"/>
      <c r="E142" s="35" t="s">
        <v>311</v>
      </c>
      <c r="F142" s="31">
        <v>5587660.8200000003</v>
      </c>
      <c r="G142" s="31">
        <v>5396879.1200000001</v>
      </c>
      <c r="H142" s="31">
        <v>7889981</v>
      </c>
      <c r="I142" s="31">
        <v>8208000</v>
      </c>
      <c r="J142" s="31">
        <v>6510000</v>
      </c>
      <c r="K142" s="31">
        <v>6510000</v>
      </c>
    </row>
    <row r="143" spans="1:11" s="16" customFormat="1" ht="147" customHeight="1" x14ac:dyDescent="0.2">
      <c r="A143" s="85" t="s">
        <v>24</v>
      </c>
      <c r="B143" s="14" t="s">
        <v>18</v>
      </c>
      <c r="C143" s="14" t="s">
        <v>18</v>
      </c>
      <c r="D143" s="14" t="s">
        <v>18</v>
      </c>
      <c r="E143" s="14" t="s">
        <v>18</v>
      </c>
      <c r="F143" s="23">
        <f>F145+F149+F151+F155+F157+F146+F147+F158</f>
        <v>130231004.86000001</v>
      </c>
      <c r="G143" s="23">
        <f t="shared" ref="G143:K143" si="17">G145+G149+G151+G155+G157+G146+G147+G158</f>
        <v>127327961.16</v>
      </c>
      <c r="H143" s="23">
        <f>H145+H149+H151+H155+H157+H146+H147+H158+H159</f>
        <v>117305430.55000001</v>
      </c>
      <c r="I143" s="23">
        <f>I145+I149+I151+I155+I157+I146+I147+I158</f>
        <v>109260652.90000001</v>
      </c>
      <c r="J143" s="23">
        <f t="shared" si="17"/>
        <v>62418099.920000002</v>
      </c>
      <c r="K143" s="23">
        <f t="shared" si="17"/>
        <v>72418099.920000002</v>
      </c>
    </row>
    <row r="144" spans="1:11" x14ac:dyDescent="0.2">
      <c r="A144" s="81" t="s">
        <v>21</v>
      </c>
      <c r="B144" s="7"/>
      <c r="C144" s="7"/>
      <c r="D144" s="7"/>
      <c r="E144" s="7"/>
      <c r="F144" s="7"/>
      <c r="G144" s="7"/>
      <c r="H144" s="7"/>
      <c r="I144" s="7"/>
      <c r="J144" s="7"/>
      <c r="K144" s="7"/>
    </row>
    <row r="145" spans="1:11" ht="38.25" customHeight="1" x14ac:dyDescent="0.2">
      <c r="A145" s="103" t="s">
        <v>357</v>
      </c>
      <c r="B145" s="8" t="s">
        <v>40</v>
      </c>
      <c r="C145" s="9">
        <v>15</v>
      </c>
      <c r="D145" s="13" t="s">
        <v>62</v>
      </c>
      <c r="E145" s="35" t="s">
        <v>362</v>
      </c>
      <c r="F145" s="1">
        <v>4057518.5</v>
      </c>
      <c r="G145" s="1">
        <v>3895654.29</v>
      </c>
      <c r="H145" s="31">
        <v>4634230</v>
      </c>
      <c r="I145" s="31">
        <v>4379942</v>
      </c>
      <c r="J145" s="31">
        <v>4379942</v>
      </c>
      <c r="K145" s="31">
        <v>4379942</v>
      </c>
    </row>
    <row r="146" spans="1:11" ht="90" customHeight="1" x14ac:dyDescent="0.2">
      <c r="A146" s="104"/>
      <c r="B146" s="7" t="s">
        <v>163</v>
      </c>
      <c r="C146" s="7"/>
      <c r="D146" s="7" t="s">
        <v>164</v>
      </c>
      <c r="E146" s="35" t="s">
        <v>305</v>
      </c>
      <c r="F146" s="31">
        <v>77989856.400000006</v>
      </c>
      <c r="G146" s="31">
        <v>76899402.730000004</v>
      </c>
      <c r="H146" s="31">
        <v>84553898.890000001</v>
      </c>
      <c r="I146" s="31">
        <f>84553898.89+7343911.11</f>
        <v>91897810</v>
      </c>
      <c r="J146" s="1">
        <f>84553898.89-26515740.97</f>
        <v>58038157.920000002</v>
      </c>
      <c r="K146" s="1">
        <f>84553898.89-16515740.97</f>
        <v>68038157.920000002</v>
      </c>
    </row>
    <row r="147" spans="1:11" ht="38.25" customHeight="1" x14ac:dyDescent="0.2">
      <c r="A147" s="104"/>
      <c r="B147" s="7" t="s">
        <v>165</v>
      </c>
      <c r="C147" s="7"/>
      <c r="D147" s="7" t="s">
        <v>166</v>
      </c>
      <c r="E147" s="35" t="s">
        <v>327</v>
      </c>
      <c r="F147" s="31">
        <v>7845144.2300000004</v>
      </c>
      <c r="G147" s="31">
        <v>6463373.3899999997</v>
      </c>
      <c r="H147" s="57">
        <v>9706316.1199999992</v>
      </c>
      <c r="I147" s="31">
        <v>3271700.9</v>
      </c>
      <c r="J147" s="1"/>
      <c r="K147" s="31"/>
    </row>
    <row r="148" spans="1:11" ht="38.25" customHeight="1" x14ac:dyDescent="0.2">
      <c r="A148" s="105"/>
      <c r="B148" s="7" t="s">
        <v>167</v>
      </c>
      <c r="C148" s="7"/>
      <c r="D148" s="7" t="s">
        <v>168</v>
      </c>
      <c r="E148" s="29"/>
      <c r="F148" s="7"/>
      <c r="G148" s="7"/>
      <c r="H148" s="7"/>
      <c r="I148" s="7"/>
      <c r="J148" s="7"/>
      <c r="K148" s="7"/>
    </row>
    <row r="149" spans="1:11" s="21" customFormat="1" ht="38.25" customHeight="1" x14ac:dyDescent="0.2">
      <c r="A149" s="116" t="s">
        <v>358</v>
      </c>
      <c r="B149" s="17" t="s">
        <v>40</v>
      </c>
      <c r="C149" s="18">
        <v>15</v>
      </c>
      <c r="D149" s="19" t="s">
        <v>62</v>
      </c>
      <c r="E149" s="35" t="s">
        <v>355</v>
      </c>
      <c r="F149" s="20">
        <v>0</v>
      </c>
      <c r="G149" s="20">
        <v>0</v>
      </c>
      <c r="H149" s="20">
        <v>0</v>
      </c>
      <c r="I149" s="31">
        <v>2990300</v>
      </c>
      <c r="J149" s="20">
        <v>0</v>
      </c>
      <c r="K149" s="20">
        <v>0</v>
      </c>
    </row>
    <row r="150" spans="1:11" s="21" customFormat="1" ht="67.150000000000006" customHeight="1" x14ac:dyDescent="0.2">
      <c r="A150" s="105"/>
      <c r="B150" s="20" t="s">
        <v>169</v>
      </c>
      <c r="C150" s="20"/>
      <c r="D150" s="20" t="s">
        <v>170</v>
      </c>
      <c r="E150" s="20"/>
      <c r="F150" s="20"/>
      <c r="G150" s="20"/>
      <c r="H150" s="20"/>
      <c r="I150" s="20"/>
      <c r="J150" s="20"/>
      <c r="K150" s="20"/>
    </row>
    <row r="151" spans="1:11" s="21" customFormat="1" ht="38.25" customHeight="1" x14ac:dyDescent="0.2">
      <c r="A151" s="116" t="s">
        <v>359</v>
      </c>
      <c r="B151" s="17" t="s">
        <v>40</v>
      </c>
      <c r="C151" s="18">
        <v>15</v>
      </c>
      <c r="D151" s="19" t="s">
        <v>62</v>
      </c>
      <c r="E151" s="35" t="s">
        <v>356</v>
      </c>
      <c r="F151" s="20"/>
      <c r="G151" s="20"/>
      <c r="H151" s="31">
        <v>1562681</v>
      </c>
      <c r="I151" s="31">
        <v>1963500</v>
      </c>
      <c r="J151" s="31">
        <v>0</v>
      </c>
      <c r="K151" s="31">
        <v>0</v>
      </c>
    </row>
    <row r="152" spans="1:11" s="21" customFormat="1" ht="38.25" customHeight="1" x14ac:dyDescent="0.2">
      <c r="A152" s="104"/>
      <c r="B152" s="7" t="s">
        <v>167</v>
      </c>
      <c r="C152" s="7"/>
      <c r="D152" s="7" t="s">
        <v>168</v>
      </c>
      <c r="E152" s="20"/>
      <c r="F152" s="20"/>
      <c r="G152" s="20"/>
      <c r="H152" s="20"/>
      <c r="I152" s="59"/>
      <c r="J152" s="59"/>
      <c r="K152" s="59"/>
    </row>
    <row r="153" spans="1:11" s="21" customFormat="1" ht="38.25" customHeight="1" x14ac:dyDescent="0.2">
      <c r="A153" s="104"/>
      <c r="B153" s="7" t="s">
        <v>165</v>
      </c>
      <c r="C153" s="7"/>
      <c r="D153" s="7" t="s">
        <v>166</v>
      </c>
      <c r="E153" s="20"/>
      <c r="F153" s="20"/>
      <c r="G153" s="20"/>
      <c r="H153" s="20"/>
      <c r="I153" s="59"/>
      <c r="J153" s="59"/>
      <c r="K153" s="59"/>
    </row>
    <row r="154" spans="1:11" s="21" customFormat="1" ht="38.25" customHeight="1" x14ac:dyDescent="0.2">
      <c r="A154" s="105"/>
      <c r="B154" s="20" t="s">
        <v>171</v>
      </c>
      <c r="C154" s="20"/>
      <c r="D154" s="20" t="s">
        <v>149</v>
      </c>
      <c r="E154" s="20"/>
      <c r="F154" s="20"/>
      <c r="G154" s="20"/>
      <c r="H154" s="20"/>
      <c r="I154" s="59"/>
      <c r="J154" s="59"/>
      <c r="K154" s="59"/>
    </row>
    <row r="155" spans="1:11" ht="44.25" customHeight="1" x14ac:dyDescent="0.2">
      <c r="A155" s="103" t="s">
        <v>360</v>
      </c>
      <c r="B155" s="17" t="s">
        <v>40</v>
      </c>
      <c r="C155" s="18">
        <v>15</v>
      </c>
      <c r="D155" s="19" t="s">
        <v>62</v>
      </c>
      <c r="E155" s="58">
        <v>1001</v>
      </c>
      <c r="F155" s="31">
        <v>3145386.56</v>
      </c>
      <c r="G155" s="31">
        <v>3145386.56</v>
      </c>
      <c r="H155" s="31">
        <v>3422600</v>
      </c>
      <c r="I155" s="31">
        <v>4390000</v>
      </c>
      <c r="J155" s="7"/>
      <c r="K155" s="7"/>
    </row>
    <row r="156" spans="1:11" ht="44.25" customHeight="1" x14ac:dyDescent="0.2">
      <c r="A156" s="105"/>
      <c r="B156" s="7" t="s">
        <v>172</v>
      </c>
      <c r="C156" s="7"/>
      <c r="D156" s="7" t="s">
        <v>168</v>
      </c>
      <c r="E156" s="7"/>
      <c r="F156" s="7"/>
      <c r="G156" s="7"/>
      <c r="H156" s="7"/>
      <c r="I156" s="59"/>
      <c r="J156" s="7"/>
      <c r="K156" s="7"/>
    </row>
    <row r="157" spans="1:11" ht="44.25" customHeight="1" x14ac:dyDescent="0.2">
      <c r="A157" s="111" t="s">
        <v>361</v>
      </c>
      <c r="B157" s="7" t="s">
        <v>40</v>
      </c>
      <c r="C157" s="22"/>
      <c r="D157" s="7" t="s">
        <v>62</v>
      </c>
      <c r="E157" s="58">
        <v>1002</v>
      </c>
      <c r="F157" s="31">
        <v>4339547</v>
      </c>
      <c r="G157" s="31">
        <v>4339547</v>
      </c>
      <c r="H157" s="31">
        <f>943500+3901230</f>
        <v>4844730</v>
      </c>
      <c r="I157" s="31">
        <v>367400</v>
      </c>
      <c r="J157" s="31"/>
      <c r="K157" s="31"/>
    </row>
    <row r="158" spans="1:11" ht="44.25" customHeight="1" x14ac:dyDescent="0.2">
      <c r="A158" s="112"/>
      <c r="B158" s="7" t="s">
        <v>40</v>
      </c>
      <c r="C158" s="22"/>
      <c r="D158" s="7" t="s">
        <v>62</v>
      </c>
      <c r="E158" s="58">
        <v>1006</v>
      </c>
      <c r="F158" s="31">
        <v>32853552.170000002</v>
      </c>
      <c r="G158" s="31">
        <v>32584597.190000001</v>
      </c>
      <c r="H158" s="31">
        <v>943500</v>
      </c>
      <c r="I158" s="1"/>
      <c r="J158" s="1"/>
      <c r="K158" s="1"/>
    </row>
    <row r="159" spans="1:11" ht="111.6" customHeight="1" x14ac:dyDescent="0.2">
      <c r="A159" s="65" t="s">
        <v>379</v>
      </c>
      <c r="B159" s="7" t="s">
        <v>378</v>
      </c>
      <c r="C159" s="62"/>
      <c r="D159" s="61" t="s">
        <v>62</v>
      </c>
      <c r="E159" s="66" t="s">
        <v>314</v>
      </c>
      <c r="F159" s="63">
        <v>0</v>
      </c>
      <c r="G159" s="63">
        <v>0</v>
      </c>
      <c r="H159" s="63">
        <v>7637474.54</v>
      </c>
      <c r="I159" s="64">
        <v>0</v>
      </c>
      <c r="J159" s="64">
        <v>0</v>
      </c>
      <c r="K159" s="64">
        <v>0</v>
      </c>
    </row>
    <row r="160" spans="1:11" s="16" customFormat="1" ht="120" customHeight="1" x14ac:dyDescent="0.2">
      <c r="A160" s="85" t="s">
        <v>25</v>
      </c>
      <c r="B160" s="14" t="s">
        <v>18</v>
      </c>
      <c r="C160" s="14" t="s">
        <v>18</v>
      </c>
      <c r="D160" s="14" t="s">
        <v>18</v>
      </c>
      <c r="E160" s="14" t="s">
        <v>18</v>
      </c>
      <c r="F160" s="15"/>
      <c r="G160" s="15"/>
      <c r="H160" s="15"/>
      <c r="I160" s="15"/>
      <c r="J160" s="15"/>
      <c r="K160" s="15"/>
    </row>
    <row r="161" spans="1:11" ht="58.5" customHeight="1" x14ac:dyDescent="0.2">
      <c r="A161" s="81" t="s">
        <v>26</v>
      </c>
      <c r="B161" s="2" t="s">
        <v>18</v>
      </c>
      <c r="C161" s="2" t="s">
        <v>18</v>
      </c>
      <c r="D161" s="2" t="s">
        <v>18</v>
      </c>
      <c r="E161" s="2" t="s">
        <v>18</v>
      </c>
      <c r="F161" s="7"/>
      <c r="G161" s="7"/>
      <c r="H161" s="7"/>
      <c r="I161" s="7"/>
      <c r="J161" s="7"/>
      <c r="K161" s="7"/>
    </row>
    <row r="162" spans="1:11" s="16" customFormat="1" ht="104.25" customHeight="1" x14ac:dyDescent="0.2">
      <c r="A162" s="85" t="s">
        <v>27</v>
      </c>
      <c r="B162" s="14" t="s">
        <v>18</v>
      </c>
      <c r="C162" s="14" t="s">
        <v>18</v>
      </c>
      <c r="D162" s="14" t="s">
        <v>18</v>
      </c>
      <c r="E162" s="14" t="s">
        <v>18</v>
      </c>
      <c r="F162" s="15"/>
      <c r="G162" s="15"/>
      <c r="H162" s="15"/>
      <c r="I162" s="15"/>
      <c r="J162" s="15"/>
      <c r="K162" s="15"/>
    </row>
    <row r="163" spans="1:11" s="16" customFormat="1" ht="81" customHeight="1" x14ac:dyDescent="0.2">
      <c r="A163" s="85" t="s">
        <v>28</v>
      </c>
      <c r="B163" s="14" t="s">
        <v>18</v>
      </c>
      <c r="C163" s="14" t="s">
        <v>18</v>
      </c>
      <c r="D163" s="14" t="s">
        <v>18</v>
      </c>
      <c r="E163" s="14" t="s">
        <v>18</v>
      </c>
      <c r="F163" s="15"/>
      <c r="G163" s="15"/>
      <c r="H163" s="15"/>
      <c r="I163" s="15"/>
      <c r="J163" s="15"/>
      <c r="K163" s="15"/>
    </row>
    <row r="164" spans="1:11" s="16" customFormat="1" ht="85.5" customHeight="1" x14ac:dyDescent="0.2">
      <c r="A164" s="85" t="s">
        <v>29</v>
      </c>
      <c r="B164" s="14" t="s">
        <v>18</v>
      </c>
      <c r="C164" s="14" t="s">
        <v>18</v>
      </c>
      <c r="D164" s="14" t="s">
        <v>18</v>
      </c>
      <c r="E164" s="14" t="s">
        <v>18</v>
      </c>
      <c r="F164" s="15"/>
      <c r="G164" s="15"/>
      <c r="H164" s="15"/>
      <c r="I164" s="15"/>
      <c r="J164" s="15"/>
      <c r="K164" s="15"/>
    </row>
    <row r="165" spans="1:11" s="16" customFormat="1" ht="127.5" customHeight="1" x14ac:dyDescent="0.2">
      <c r="A165" s="85" t="s">
        <v>30</v>
      </c>
      <c r="B165" s="14" t="s">
        <v>18</v>
      </c>
      <c r="C165" s="14" t="s">
        <v>18</v>
      </c>
      <c r="D165" s="14" t="s">
        <v>18</v>
      </c>
      <c r="E165" s="14" t="s">
        <v>18</v>
      </c>
      <c r="F165" s="23">
        <f t="shared" ref="F165:K165" si="18">F166+F175</f>
        <v>349410108.89999998</v>
      </c>
      <c r="G165" s="23">
        <f t="shared" si="18"/>
        <v>340476962.63999999</v>
      </c>
      <c r="H165" s="23">
        <f>H166+H175</f>
        <v>454691522</v>
      </c>
      <c r="I165" s="23">
        <f>I166+I175</f>
        <v>505075286.19999999</v>
      </c>
      <c r="J165" s="23">
        <f t="shared" si="18"/>
        <v>518112640</v>
      </c>
      <c r="K165" s="23">
        <f t="shared" si="18"/>
        <v>674813450.60000002</v>
      </c>
    </row>
    <row r="166" spans="1:11" ht="31.5" customHeight="1" x14ac:dyDescent="0.2">
      <c r="A166" s="81" t="s">
        <v>31</v>
      </c>
      <c r="B166" s="2" t="s">
        <v>18</v>
      </c>
      <c r="C166" s="2" t="s">
        <v>18</v>
      </c>
      <c r="D166" s="2" t="s">
        <v>18</v>
      </c>
      <c r="E166" s="2" t="s">
        <v>18</v>
      </c>
      <c r="F166" s="1">
        <f>F167+F171</f>
        <v>4196.8999999999996</v>
      </c>
      <c r="G166" s="1">
        <f t="shared" ref="G166:K166" si="19">G167+G171</f>
        <v>0</v>
      </c>
      <c r="H166" s="1">
        <f t="shared" si="19"/>
        <v>16030</v>
      </c>
      <c r="I166" s="1">
        <f t="shared" si="19"/>
        <v>15621.2</v>
      </c>
      <c r="J166" s="1">
        <f t="shared" si="19"/>
        <v>170675</v>
      </c>
      <c r="K166" s="1">
        <f t="shared" si="19"/>
        <v>2200185.6</v>
      </c>
    </row>
    <row r="167" spans="1:11" ht="36" customHeight="1" x14ac:dyDescent="0.2">
      <c r="A167" s="103" t="s">
        <v>301</v>
      </c>
      <c r="B167" s="7" t="s">
        <v>173</v>
      </c>
      <c r="C167" s="7"/>
      <c r="D167" s="7" t="s">
        <v>174</v>
      </c>
      <c r="E167" s="35" t="s">
        <v>302</v>
      </c>
      <c r="F167" s="31">
        <v>4196.8999999999996</v>
      </c>
      <c r="G167" s="31">
        <v>0</v>
      </c>
      <c r="H167" s="31">
        <v>16030</v>
      </c>
      <c r="I167" s="31">
        <v>15621.2</v>
      </c>
      <c r="J167" s="31">
        <v>170675</v>
      </c>
      <c r="K167" s="31">
        <v>14985.6</v>
      </c>
    </row>
    <row r="168" spans="1:11" ht="36" customHeight="1" x14ac:dyDescent="0.2">
      <c r="A168" s="104"/>
      <c r="B168" s="7" t="s">
        <v>175</v>
      </c>
      <c r="C168" s="7"/>
      <c r="D168" s="7" t="s">
        <v>176</v>
      </c>
      <c r="E168" s="7"/>
      <c r="F168" s="7"/>
      <c r="G168" s="7"/>
      <c r="H168" s="7"/>
      <c r="I168" s="7"/>
      <c r="J168" s="7"/>
      <c r="K168" s="7"/>
    </row>
    <row r="169" spans="1:11" ht="86.25" customHeight="1" x14ac:dyDescent="0.2">
      <c r="A169" s="104"/>
      <c r="B169" s="7" t="s">
        <v>177</v>
      </c>
      <c r="C169" s="7"/>
      <c r="D169" s="7" t="s">
        <v>178</v>
      </c>
      <c r="E169" s="7"/>
      <c r="F169" s="7"/>
      <c r="G169" s="7"/>
      <c r="H169" s="7"/>
      <c r="I169" s="7"/>
      <c r="J169" s="7"/>
      <c r="K169" s="7"/>
    </row>
    <row r="170" spans="1:11" ht="45" customHeight="1" x14ac:dyDescent="0.2">
      <c r="A170" s="105"/>
      <c r="B170" s="7" t="s">
        <v>179</v>
      </c>
      <c r="C170" s="7"/>
      <c r="D170" s="7" t="s">
        <v>180</v>
      </c>
      <c r="E170" s="7"/>
      <c r="F170" s="7"/>
      <c r="G170" s="7"/>
      <c r="H170" s="7"/>
      <c r="I170" s="7"/>
      <c r="J170" s="7"/>
      <c r="K170" s="7"/>
    </row>
    <row r="171" spans="1:11" ht="66" customHeight="1" x14ac:dyDescent="0.2">
      <c r="A171" s="116" t="s">
        <v>303</v>
      </c>
      <c r="B171" s="7" t="s">
        <v>181</v>
      </c>
      <c r="C171" s="7"/>
      <c r="D171" s="7" t="s">
        <v>157</v>
      </c>
      <c r="E171" s="7">
        <v>1003</v>
      </c>
      <c r="F171" s="7">
        <v>0</v>
      </c>
      <c r="G171" s="7">
        <v>0</v>
      </c>
      <c r="H171" s="7">
        <v>0</v>
      </c>
      <c r="I171" s="59">
        <v>0</v>
      </c>
      <c r="J171" s="59">
        <v>0</v>
      </c>
      <c r="K171" s="31">
        <v>2185200</v>
      </c>
    </row>
    <row r="172" spans="1:11" ht="88.5" customHeight="1" x14ac:dyDescent="0.2">
      <c r="A172" s="104"/>
      <c r="B172" s="7" t="s">
        <v>182</v>
      </c>
      <c r="C172" s="7"/>
      <c r="D172" s="7" t="s">
        <v>183</v>
      </c>
      <c r="E172" s="7"/>
      <c r="F172" s="7"/>
      <c r="G172" s="7"/>
      <c r="H172" s="7"/>
      <c r="I172" s="7"/>
      <c r="J172" s="7"/>
      <c r="K172" s="7"/>
    </row>
    <row r="173" spans="1:11" ht="44.25" customHeight="1" x14ac:dyDescent="0.2">
      <c r="A173" s="104"/>
      <c r="B173" s="7" t="s">
        <v>184</v>
      </c>
      <c r="C173" s="11">
        <v>19</v>
      </c>
      <c r="D173" s="7" t="s">
        <v>62</v>
      </c>
      <c r="E173" s="7"/>
      <c r="F173" s="7"/>
      <c r="G173" s="7"/>
      <c r="H173" s="7"/>
      <c r="I173" s="7"/>
      <c r="J173" s="7"/>
      <c r="K173" s="7"/>
    </row>
    <row r="174" spans="1:11" ht="39.75" customHeight="1" x14ac:dyDescent="0.2">
      <c r="A174" s="105"/>
      <c r="B174" s="7" t="s">
        <v>304</v>
      </c>
      <c r="C174" s="7"/>
      <c r="D174" s="7" t="s">
        <v>185</v>
      </c>
      <c r="E174" s="7"/>
      <c r="F174" s="7"/>
      <c r="G174" s="7"/>
      <c r="H174" s="7"/>
      <c r="I174" s="7"/>
      <c r="J174" s="7"/>
      <c r="K174" s="7"/>
    </row>
    <row r="175" spans="1:11" s="16" customFormat="1" ht="47.25" customHeight="1" x14ac:dyDescent="0.2">
      <c r="A175" s="85" t="s">
        <v>32</v>
      </c>
      <c r="B175" s="14" t="s">
        <v>18</v>
      </c>
      <c r="C175" s="14" t="s">
        <v>18</v>
      </c>
      <c r="D175" s="14" t="s">
        <v>18</v>
      </c>
      <c r="E175" s="14" t="s">
        <v>18</v>
      </c>
      <c r="F175" s="23">
        <f>F176+F189+F196+F207+F218+F225+F217+F208+F209+F190</f>
        <v>349405912</v>
      </c>
      <c r="G175" s="23">
        <f t="shared" ref="G175:K175" si="20">G176+G189+G196+G207+G218+G225+G217+G208+G209+G190</f>
        <v>340476962.63999999</v>
      </c>
      <c r="H175" s="23">
        <f>H176+H189+H196+H207+H218+H225+H217+H208+H209+H190</f>
        <v>454675492</v>
      </c>
      <c r="I175" s="23">
        <f>I176+I189+I196+I207+I218+I225+I217+I208+I209+I190</f>
        <v>505059665</v>
      </c>
      <c r="J175" s="23">
        <f t="shared" si="20"/>
        <v>517941965</v>
      </c>
      <c r="K175" s="23">
        <f t="shared" si="20"/>
        <v>672613265</v>
      </c>
    </row>
    <row r="176" spans="1:11" ht="54" customHeight="1" x14ac:dyDescent="0.2">
      <c r="A176" s="103" t="s">
        <v>295</v>
      </c>
      <c r="B176" s="7" t="s">
        <v>186</v>
      </c>
      <c r="C176" s="7"/>
      <c r="D176" s="7" t="s">
        <v>187</v>
      </c>
      <c r="E176" s="35" t="s">
        <v>305</v>
      </c>
      <c r="F176" s="31">
        <v>11746562</v>
      </c>
      <c r="G176" s="31">
        <v>10969930.949999999</v>
      </c>
      <c r="H176" s="31">
        <v>12269777</v>
      </c>
      <c r="I176" s="31">
        <v>13848365</v>
      </c>
      <c r="J176" s="1">
        <v>13405365</v>
      </c>
      <c r="K176" s="1">
        <v>13405365</v>
      </c>
    </row>
    <row r="177" spans="1:11" ht="82.5" customHeight="1" x14ac:dyDescent="0.2">
      <c r="A177" s="104"/>
      <c r="B177" s="7" t="s">
        <v>188</v>
      </c>
      <c r="C177" s="7"/>
      <c r="D177" s="7" t="s">
        <v>189</v>
      </c>
      <c r="E177" s="7"/>
      <c r="F177" s="7"/>
      <c r="G177" s="7"/>
      <c r="H177" s="7"/>
      <c r="I177" s="7"/>
      <c r="J177" s="7"/>
      <c r="K177" s="7"/>
    </row>
    <row r="178" spans="1:11" ht="110.45" customHeight="1" x14ac:dyDescent="0.2">
      <c r="A178" s="104"/>
      <c r="B178" s="25" t="s">
        <v>190</v>
      </c>
      <c r="C178" s="7"/>
      <c r="D178" s="7" t="s">
        <v>191</v>
      </c>
      <c r="E178" s="7"/>
      <c r="F178" s="7"/>
      <c r="G178" s="7"/>
      <c r="H178" s="7"/>
      <c r="I178" s="7"/>
      <c r="J178" s="7"/>
      <c r="K178" s="7"/>
    </row>
    <row r="179" spans="1:11" ht="67.150000000000006" customHeight="1" x14ac:dyDescent="0.2">
      <c r="A179" s="104"/>
      <c r="B179" s="25" t="s">
        <v>192</v>
      </c>
      <c r="C179" s="7"/>
      <c r="D179" s="7" t="s">
        <v>87</v>
      </c>
      <c r="E179" s="7"/>
      <c r="F179" s="7"/>
      <c r="G179" s="7"/>
      <c r="H179" s="7"/>
      <c r="I179" s="7"/>
      <c r="J179" s="7"/>
      <c r="K179" s="7"/>
    </row>
    <row r="180" spans="1:11" ht="60" customHeight="1" x14ac:dyDescent="0.2">
      <c r="A180" s="104"/>
      <c r="B180" s="7" t="s">
        <v>193</v>
      </c>
      <c r="C180" s="7"/>
      <c r="D180" s="7" t="s">
        <v>194</v>
      </c>
      <c r="E180" s="7"/>
      <c r="F180" s="7"/>
      <c r="G180" s="7"/>
      <c r="H180" s="7"/>
      <c r="I180" s="7"/>
      <c r="J180" s="7"/>
      <c r="K180" s="7"/>
    </row>
    <row r="181" spans="1:11" ht="86.45" customHeight="1" x14ac:dyDescent="0.2">
      <c r="A181" s="104"/>
      <c r="B181" s="25" t="s">
        <v>195</v>
      </c>
      <c r="C181" s="7"/>
      <c r="D181" s="7" t="s">
        <v>196</v>
      </c>
      <c r="E181" s="7"/>
      <c r="F181" s="7"/>
      <c r="G181" s="7"/>
      <c r="H181" s="7"/>
      <c r="I181" s="7"/>
      <c r="J181" s="7"/>
      <c r="K181" s="7"/>
    </row>
    <row r="182" spans="1:11" ht="39" customHeight="1" x14ac:dyDescent="0.2">
      <c r="A182" s="104"/>
      <c r="B182" s="25" t="s">
        <v>197</v>
      </c>
      <c r="C182" s="7"/>
      <c r="D182" s="7" t="s">
        <v>198</v>
      </c>
      <c r="E182" s="7"/>
      <c r="F182" s="7"/>
      <c r="G182" s="7"/>
      <c r="H182" s="7"/>
      <c r="I182" s="7"/>
      <c r="J182" s="7"/>
      <c r="K182" s="7"/>
    </row>
    <row r="183" spans="1:11" ht="78.75" customHeight="1" x14ac:dyDescent="0.2">
      <c r="A183" s="104"/>
      <c r="B183" s="25" t="s">
        <v>199</v>
      </c>
      <c r="C183" s="7"/>
      <c r="D183" s="7" t="s">
        <v>200</v>
      </c>
      <c r="E183" s="7"/>
      <c r="F183" s="7"/>
      <c r="G183" s="7"/>
      <c r="H183" s="7"/>
      <c r="I183" s="7"/>
      <c r="J183" s="7"/>
      <c r="K183" s="7"/>
    </row>
    <row r="184" spans="1:11" ht="78.75" customHeight="1" x14ac:dyDescent="0.2">
      <c r="A184" s="104"/>
      <c r="B184" s="7" t="s">
        <v>201</v>
      </c>
      <c r="C184" s="7"/>
      <c r="D184" s="7" t="s">
        <v>202</v>
      </c>
      <c r="E184" s="7"/>
      <c r="F184" s="7"/>
      <c r="G184" s="7"/>
      <c r="H184" s="7"/>
      <c r="I184" s="7"/>
      <c r="J184" s="7"/>
      <c r="K184" s="7"/>
    </row>
    <row r="185" spans="1:11" ht="78.75" customHeight="1" x14ac:dyDescent="0.2">
      <c r="A185" s="104"/>
      <c r="B185" s="25" t="s">
        <v>203</v>
      </c>
      <c r="C185" s="7"/>
      <c r="D185" s="7" t="s">
        <v>204</v>
      </c>
      <c r="E185" s="7"/>
      <c r="F185" s="7"/>
      <c r="G185" s="7"/>
      <c r="H185" s="7"/>
      <c r="I185" s="7"/>
      <c r="J185" s="7"/>
      <c r="K185" s="7"/>
    </row>
    <row r="186" spans="1:11" ht="79.5" customHeight="1" x14ac:dyDescent="0.2">
      <c r="A186" s="104"/>
      <c r="B186" s="7" t="s">
        <v>205</v>
      </c>
      <c r="C186" s="7"/>
      <c r="D186" s="7" t="s">
        <v>206</v>
      </c>
      <c r="E186" s="7"/>
      <c r="F186" s="7"/>
      <c r="G186" s="7"/>
      <c r="H186" s="7"/>
      <c r="I186" s="7"/>
      <c r="J186" s="7"/>
      <c r="K186" s="7"/>
    </row>
    <row r="187" spans="1:11" ht="42.75" customHeight="1" x14ac:dyDescent="0.2">
      <c r="A187" s="104"/>
      <c r="B187" s="25" t="s">
        <v>207</v>
      </c>
      <c r="C187" s="7"/>
      <c r="D187" s="7" t="s">
        <v>168</v>
      </c>
      <c r="E187" s="7"/>
      <c r="F187" s="7"/>
      <c r="G187" s="7"/>
      <c r="H187" s="7"/>
      <c r="I187" s="7"/>
      <c r="J187" s="7"/>
      <c r="K187" s="7"/>
    </row>
    <row r="188" spans="1:11" ht="7.9" customHeight="1" x14ac:dyDescent="0.2">
      <c r="A188" s="104"/>
      <c r="B188" s="25" t="s">
        <v>208</v>
      </c>
      <c r="C188" s="7"/>
      <c r="D188" s="7" t="s">
        <v>209</v>
      </c>
      <c r="E188" s="7"/>
      <c r="F188" s="7"/>
      <c r="G188" s="7"/>
      <c r="H188" s="7"/>
      <c r="I188" s="7"/>
      <c r="J188" s="7"/>
      <c r="K188" s="7"/>
    </row>
    <row r="189" spans="1:11" ht="45.75" customHeight="1" x14ac:dyDescent="0.2">
      <c r="A189" s="103" t="s">
        <v>296</v>
      </c>
      <c r="B189" s="25" t="s">
        <v>184</v>
      </c>
      <c r="C189" s="11">
        <v>19</v>
      </c>
      <c r="D189" s="7" t="s">
        <v>62</v>
      </c>
      <c r="E189" s="35" t="s">
        <v>307</v>
      </c>
      <c r="F189" s="31">
        <f>36960700+15622550-5918220</f>
        <v>46665030</v>
      </c>
      <c r="G189" s="34">
        <f>36960700+15616541.33-5918220</f>
        <v>46659021.329999998</v>
      </c>
      <c r="H189" s="31">
        <f>110079800-18320769.58</f>
        <v>91759030.420000002</v>
      </c>
      <c r="I189" s="31">
        <f>43179100+80351500-43179100</f>
        <v>80351500</v>
      </c>
      <c r="J189" s="31">
        <f>45467600+60688900-45467600</f>
        <v>60688900</v>
      </c>
      <c r="K189" s="31">
        <f>47513600+194394300-47513600</f>
        <v>194394300</v>
      </c>
    </row>
    <row r="190" spans="1:11" ht="61.5" customHeight="1" x14ac:dyDescent="0.2">
      <c r="A190" s="104"/>
      <c r="B190" s="25" t="s">
        <v>210</v>
      </c>
      <c r="C190" s="7"/>
      <c r="D190" s="7" t="s">
        <v>87</v>
      </c>
      <c r="E190" s="35" t="s">
        <v>306</v>
      </c>
      <c r="F190" s="31">
        <v>5918220</v>
      </c>
      <c r="G190" s="31">
        <v>5918220</v>
      </c>
      <c r="H190" s="31">
        <v>18320769.579999998</v>
      </c>
      <c r="I190" s="31">
        <v>43179100</v>
      </c>
      <c r="J190" s="31">
        <v>45467600</v>
      </c>
      <c r="K190" s="31">
        <v>47513600</v>
      </c>
    </row>
    <row r="191" spans="1:11" ht="61.5" customHeight="1" x14ac:dyDescent="0.2">
      <c r="A191" s="104"/>
      <c r="B191" s="7" t="s">
        <v>211</v>
      </c>
      <c r="C191" s="7"/>
      <c r="D191" s="7" t="s">
        <v>212</v>
      </c>
      <c r="E191" s="22"/>
      <c r="F191" s="7"/>
      <c r="G191" s="7"/>
      <c r="H191" s="7"/>
      <c r="I191" s="7"/>
      <c r="J191" s="7"/>
      <c r="K191" s="7"/>
    </row>
    <row r="192" spans="1:11" ht="86.25" customHeight="1" x14ac:dyDescent="0.2">
      <c r="A192" s="104"/>
      <c r="B192" s="7" t="s">
        <v>213</v>
      </c>
      <c r="C192" s="7"/>
      <c r="D192" s="7" t="s">
        <v>214</v>
      </c>
      <c r="E192" s="7"/>
      <c r="F192" s="7"/>
      <c r="G192" s="7"/>
      <c r="H192" s="7"/>
      <c r="I192" s="7"/>
      <c r="J192" s="7"/>
      <c r="K192" s="7"/>
    </row>
    <row r="193" spans="1:11" ht="61.5" customHeight="1" x14ac:dyDescent="0.2">
      <c r="A193" s="104"/>
      <c r="B193" s="25" t="s">
        <v>215</v>
      </c>
      <c r="C193" s="7"/>
      <c r="D193" s="7" t="s">
        <v>216</v>
      </c>
      <c r="E193" s="7"/>
      <c r="F193" s="7"/>
      <c r="G193" s="7"/>
      <c r="H193" s="7"/>
      <c r="I193" s="7"/>
      <c r="J193" s="7"/>
      <c r="K193" s="7"/>
    </row>
    <row r="194" spans="1:11" ht="50.25" customHeight="1" x14ac:dyDescent="0.2">
      <c r="A194" s="104"/>
      <c r="B194" s="25" t="s">
        <v>217</v>
      </c>
      <c r="C194" s="7"/>
      <c r="D194" s="7" t="s">
        <v>218</v>
      </c>
      <c r="E194" s="7"/>
      <c r="F194" s="7"/>
      <c r="G194" s="7"/>
      <c r="H194" s="7"/>
      <c r="I194" s="7"/>
      <c r="J194" s="7"/>
      <c r="K194" s="7"/>
    </row>
    <row r="195" spans="1:11" ht="45.75" customHeight="1" x14ac:dyDescent="0.2">
      <c r="A195" s="105"/>
      <c r="B195" s="25" t="s">
        <v>219</v>
      </c>
      <c r="C195" s="7"/>
      <c r="D195" s="7" t="s">
        <v>220</v>
      </c>
      <c r="E195" s="7"/>
      <c r="F195" s="7"/>
      <c r="G195" s="7"/>
      <c r="H195" s="7"/>
      <c r="I195" s="7"/>
      <c r="J195" s="7"/>
      <c r="K195" s="7"/>
    </row>
    <row r="196" spans="1:11" ht="37.5" customHeight="1" x14ac:dyDescent="0.2">
      <c r="A196" s="103" t="s">
        <v>297</v>
      </c>
      <c r="B196" s="7" t="s">
        <v>184</v>
      </c>
      <c r="C196" s="11">
        <v>19</v>
      </c>
      <c r="D196" s="7" t="s">
        <v>62</v>
      </c>
      <c r="E196" s="58">
        <v>1002</v>
      </c>
      <c r="F196" s="31">
        <v>76285700</v>
      </c>
      <c r="G196" s="31">
        <v>76285700</v>
      </c>
      <c r="H196" s="31">
        <v>89544915</v>
      </c>
      <c r="I196" s="31">
        <v>103916000</v>
      </c>
      <c r="J196" s="31">
        <v>112224500</v>
      </c>
      <c r="K196" s="31">
        <v>121736300</v>
      </c>
    </row>
    <row r="197" spans="1:11" ht="76.5" customHeight="1" x14ac:dyDescent="0.2">
      <c r="A197" s="104"/>
      <c r="B197" s="7" t="s">
        <v>221</v>
      </c>
      <c r="C197" s="7"/>
      <c r="D197" s="7" t="s">
        <v>196</v>
      </c>
      <c r="E197" s="7"/>
      <c r="F197" s="7"/>
      <c r="G197" s="7"/>
      <c r="H197" s="7"/>
      <c r="I197" s="7"/>
      <c r="J197" s="7"/>
      <c r="K197" s="7"/>
    </row>
    <row r="198" spans="1:11" ht="80.25" customHeight="1" x14ac:dyDescent="0.2">
      <c r="A198" s="104"/>
      <c r="B198" s="7" t="s">
        <v>205</v>
      </c>
      <c r="C198" s="7"/>
      <c r="D198" s="7" t="s">
        <v>222</v>
      </c>
      <c r="E198" s="7"/>
      <c r="F198" s="7"/>
      <c r="G198" s="7"/>
      <c r="H198" s="7"/>
      <c r="I198" s="7"/>
      <c r="J198" s="7"/>
      <c r="K198" s="7"/>
    </row>
    <row r="199" spans="1:11" ht="63.75" customHeight="1" x14ac:dyDescent="0.2">
      <c r="A199" s="104"/>
      <c r="B199" s="7" t="s">
        <v>223</v>
      </c>
      <c r="C199" s="7"/>
      <c r="D199" s="7" t="s">
        <v>224</v>
      </c>
      <c r="E199" s="7"/>
      <c r="F199" s="7"/>
      <c r="G199" s="7"/>
      <c r="H199" s="7"/>
      <c r="I199" s="7"/>
      <c r="J199" s="7"/>
      <c r="K199" s="7"/>
    </row>
    <row r="200" spans="1:11" ht="72.75" customHeight="1" x14ac:dyDescent="0.2">
      <c r="A200" s="104"/>
      <c r="B200" s="7" t="s">
        <v>225</v>
      </c>
      <c r="C200" s="7"/>
      <c r="D200" s="7" t="s">
        <v>226</v>
      </c>
      <c r="E200" s="7"/>
      <c r="F200" s="7"/>
      <c r="G200" s="7"/>
      <c r="H200" s="7"/>
      <c r="I200" s="7"/>
      <c r="J200" s="7"/>
      <c r="K200" s="7"/>
    </row>
    <row r="201" spans="1:11" ht="63.75" customHeight="1" x14ac:dyDescent="0.2">
      <c r="A201" s="104"/>
      <c r="B201" s="7" t="s">
        <v>227</v>
      </c>
      <c r="C201" s="7"/>
      <c r="D201" s="7" t="s">
        <v>194</v>
      </c>
      <c r="E201" s="7"/>
      <c r="F201" s="7"/>
      <c r="G201" s="7"/>
      <c r="H201" s="7"/>
      <c r="I201" s="7"/>
      <c r="J201" s="7"/>
      <c r="K201" s="7"/>
    </row>
    <row r="202" spans="1:11" ht="37.5" customHeight="1" x14ac:dyDescent="0.2">
      <c r="A202" s="104"/>
      <c r="B202" s="7" t="s">
        <v>228</v>
      </c>
      <c r="C202" s="7"/>
      <c r="D202" s="7" t="s">
        <v>157</v>
      </c>
      <c r="E202" s="7"/>
      <c r="F202" s="7"/>
      <c r="G202" s="7"/>
      <c r="H202" s="7"/>
      <c r="I202" s="7"/>
      <c r="J202" s="7"/>
      <c r="K202" s="7"/>
    </row>
    <row r="203" spans="1:11" ht="37.5" customHeight="1" x14ac:dyDescent="0.2">
      <c r="A203" s="104"/>
      <c r="B203" s="7" t="s">
        <v>229</v>
      </c>
      <c r="C203" s="7"/>
      <c r="D203" s="7" t="s">
        <v>230</v>
      </c>
      <c r="E203" s="7"/>
      <c r="F203" s="7"/>
      <c r="G203" s="7"/>
      <c r="H203" s="7"/>
      <c r="I203" s="7"/>
      <c r="J203" s="7"/>
      <c r="K203" s="7"/>
    </row>
    <row r="204" spans="1:11" ht="37.5" customHeight="1" x14ac:dyDescent="0.2">
      <c r="A204" s="104"/>
      <c r="B204" s="7" t="s">
        <v>231</v>
      </c>
      <c r="C204" s="7"/>
      <c r="D204" s="7" t="s">
        <v>187</v>
      </c>
      <c r="E204" s="7"/>
      <c r="F204" s="7"/>
      <c r="G204" s="7"/>
      <c r="H204" s="7"/>
      <c r="I204" s="7"/>
      <c r="J204" s="7"/>
      <c r="K204" s="7"/>
    </row>
    <row r="205" spans="1:11" ht="37.5" customHeight="1" x14ac:dyDescent="0.2">
      <c r="A205" s="104"/>
      <c r="B205" s="7" t="s">
        <v>232</v>
      </c>
      <c r="C205" s="7"/>
      <c r="D205" s="7" t="s">
        <v>220</v>
      </c>
      <c r="E205" s="7"/>
      <c r="F205" s="7"/>
      <c r="G205" s="7"/>
      <c r="H205" s="7"/>
      <c r="I205" s="7"/>
      <c r="J205" s="7"/>
      <c r="K205" s="7"/>
    </row>
    <row r="206" spans="1:11" ht="67.5" customHeight="1" x14ac:dyDescent="0.2">
      <c r="A206" s="104"/>
      <c r="B206" s="7" t="s">
        <v>233</v>
      </c>
      <c r="C206" s="7"/>
      <c r="D206" s="7" t="s">
        <v>234</v>
      </c>
      <c r="E206" s="7"/>
      <c r="F206" s="7"/>
      <c r="G206" s="7"/>
      <c r="H206" s="7"/>
      <c r="I206" s="7"/>
      <c r="J206" s="7"/>
      <c r="K206" s="7"/>
    </row>
    <row r="207" spans="1:11" ht="44.25" customHeight="1" x14ac:dyDescent="0.2">
      <c r="A207" s="103" t="s">
        <v>298</v>
      </c>
      <c r="B207" s="7" t="s">
        <v>184</v>
      </c>
      <c r="C207" s="11">
        <v>19</v>
      </c>
      <c r="D207" s="7" t="s">
        <v>62</v>
      </c>
      <c r="E207" s="7"/>
      <c r="F207" s="7"/>
      <c r="G207" s="7"/>
      <c r="H207" s="7"/>
      <c r="I207" s="7"/>
      <c r="J207" s="7"/>
      <c r="K207" s="7"/>
    </row>
    <row r="208" spans="1:11" ht="67.5" customHeight="1" x14ac:dyDescent="0.2">
      <c r="A208" s="104"/>
      <c r="B208" s="7" t="s">
        <v>227</v>
      </c>
      <c r="C208" s="7"/>
      <c r="D208" s="7" t="s">
        <v>194</v>
      </c>
      <c r="E208" s="35" t="s">
        <v>39</v>
      </c>
      <c r="F208" s="31">
        <v>230249.2</v>
      </c>
      <c r="G208" s="31">
        <v>203788.89</v>
      </c>
      <c r="H208" s="31">
        <v>421028.6</v>
      </c>
      <c r="I208" s="31">
        <v>0</v>
      </c>
      <c r="J208" s="31">
        <v>0</v>
      </c>
      <c r="K208" s="31">
        <v>0</v>
      </c>
    </row>
    <row r="209" spans="1:11" ht="67.5" customHeight="1" x14ac:dyDescent="0.2">
      <c r="A209" s="104"/>
      <c r="B209" s="7" t="s">
        <v>205</v>
      </c>
      <c r="C209" s="7"/>
      <c r="D209" s="7" t="s">
        <v>222</v>
      </c>
      <c r="E209" s="35" t="s">
        <v>38</v>
      </c>
      <c r="F209" s="31">
        <v>38218550.799999997</v>
      </c>
      <c r="G209" s="31">
        <v>30123382.07</v>
      </c>
      <c r="H209" s="31">
        <v>49054771.399999999</v>
      </c>
      <c r="I209" s="31">
        <v>48456400</v>
      </c>
      <c r="J209" s="31">
        <v>48456400</v>
      </c>
      <c r="K209" s="31">
        <v>48456400</v>
      </c>
    </row>
    <row r="210" spans="1:11" ht="67.5" customHeight="1" x14ac:dyDescent="0.2">
      <c r="A210" s="104"/>
      <c r="B210" s="7" t="s">
        <v>221</v>
      </c>
      <c r="C210" s="7"/>
      <c r="D210" s="7" t="s">
        <v>196</v>
      </c>
      <c r="E210" s="7"/>
      <c r="F210" s="7"/>
      <c r="G210" s="7"/>
      <c r="H210" s="7"/>
      <c r="I210" s="7"/>
      <c r="J210" s="7"/>
      <c r="K210" s="7"/>
    </row>
    <row r="211" spans="1:11" ht="44.25" customHeight="1" x14ac:dyDescent="0.2">
      <c r="A211" s="104"/>
      <c r="B211" s="7" t="s">
        <v>235</v>
      </c>
      <c r="C211" s="7"/>
      <c r="D211" s="7" t="s">
        <v>149</v>
      </c>
      <c r="E211" s="7"/>
      <c r="F211" s="7"/>
      <c r="G211" s="7"/>
      <c r="H211" s="7"/>
      <c r="I211" s="7"/>
      <c r="J211" s="7"/>
      <c r="K211" s="7"/>
    </row>
    <row r="212" spans="1:11" ht="62.25" customHeight="1" x14ac:dyDescent="0.2">
      <c r="A212" s="104"/>
      <c r="B212" s="7" t="s">
        <v>92</v>
      </c>
      <c r="C212" s="7"/>
      <c r="D212" s="7" t="s">
        <v>157</v>
      </c>
      <c r="E212" s="7"/>
      <c r="F212" s="7"/>
      <c r="G212" s="7"/>
      <c r="H212" s="7"/>
      <c r="I212" s="7"/>
      <c r="J212" s="7"/>
      <c r="K212" s="7"/>
    </row>
    <row r="213" spans="1:11" ht="62.25" customHeight="1" x14ac:dyDescent="0.2">
      <c r="A213" s="104"/>
      <c r="B213" s="7" t="s">
        <v>223</v>
      </c>
      <c r="C213" s="7"/>
      <c r="D213" s="7" t="s">
        <v>236</v>
      </c>
      <c r="E213" s="7"/>
      <c r="F213" s="7"/>
      <c r="G213" s="7"/>
      <c r="H213" s="7"/>
      <c r="I213" s="7"/>
      <c r="J213" s="7"/>
      <c r="K213" s="7"/>
    </row>
    <row r="214" spans="1:11" ht="44.25" customHeight="1" x14ac:dyDescent="0.2">
      <c r="A214" s="104"/>
      <c r="B214" s="7" t="s">
        <v>237</v>
      </c>
      <c r="C214" s="7"/>
      <c r="D214" s="7" t="s">
        <v>238</v>
      </c>
      <c r="E214" s="7"/>
      <c r="F214" s="7"/>
      <c r="G214" s="7"/>
      <c r="H214" s="7"/>
      <c r="I214" s="7"/>
      <c r="J214" s="7"/>
      <c r="K214" s="7"/>
    </row>
    <row r="215" spans="1:11" ht="44.25" customHeight="1" x14ac:dyDescent="0.2">
      <c r="A215" s="104"/>
      <c r="B215" s="25" t="s">
        <v>239</v>
      </c>
      <c r="C215" s="7"/>
      <c r="D215" s="7" t="s">
        <v>240</v>
      </c>
      <c r="E215" s="7"/>
      <c r="F215" s="7"/>
      <c r="G215" s="7"/>
      <c r="H215" s="7"/>
      <c r="I215" s="7"/>
      <c r="J215" s="7"/>
      <c r="K215" s="7"/>
    </row>
    <row r="216" spans="1:11" ht="44.25" customHeight="1" x14ac:dyDescent="0.2">
      <c r="A216" s="105"/>
      <c r="B216" s="25" t="s">
        <v>241</v>
      </c>
      <c r="C216" s="7"/>
      <c r="D216" s="7" t="s">
        <v>220</v>
      </c>
      <c r="E216" s="7"/>
      <c r="F216" s="7"/>
      <c r="G216" s="7"/>
      <c r="H216" s="7"/>
      <c r="I216" s="7"/>
      <c r="J216" s="7"/>
      <c r="K216" s="7"/>
    </row>
    <row r="217" spans="1:11" ht="31.5" customHeight="1" x14ac:dyDescent="0.2">
      <c r="A217" s="103" t="s">
        <v>299</v>
      </c>
      <c r="B217" s="25" t="s">
        <v>184</v>
      </c>
      <c r="C217" s="11">
        <v>19</v>
      </c>
      <c r="D217" s="7" t="s">
        <v>62</v>
      </c>
      <c r="E217" s="35" t="s">
        <v>38</v>
      </c>
      <c r="F217" s="31">
        <v>104289600</v>
      </c>
      <c r="G217" s="31">
        <v>104289600</v>
      </c>
      <c r="H217" s="31">
        <v>120729700</v>
      </c>
      <c r="I217" s="31">
        <v>130237400</v>
      </c>
      <c r="J217" s="31">
        <v>141375600</v>
      </c>
      <c r="K217" s="31">
        <v>149847800</v>
      </c>
    </row>
    <row r="218" spans="1:11" ht="63.6" customHeight="1" x14ac:dyDescent="0.2">
      <c r="A218" s="104"/>
      <c r="B218" s="25" t="s">
        <v>223</v>
      </c>
      <c r="C218" s="7"/>
      <c r="D218" s="7" t="s">
        <v>236</v>
      </c>
      <c r="E218" s="35" t="s">
        <v>306</v>
      </c>
      <c r="F218" s="31">
        <v>65352000</v>
      </c>
      <c r="G218" s="31">
        <v>65327319.399999999</v>
      </c>
      <c r="H218" s="31">
        <v>71524500</v>
      </c>
      <c r="I218" s="31">
        <v>81601900</v>
      </c>
      <c r="J218" s="31">
        <v>92854600</v>
      </c>
      <c r="K218" s="31">
        <v>93790500</v>
      </c>
    </row>
    <row r="219" spans="1:11" ht="106.15" customHeight="1" x14ac:dyDescent="0.2">
      <c r="A219" s="104"/>
      <c r="B219" s="25" t="s">
        <v>242</v>
      </c>
      <c r="C219" s="7"/>
      <c r="D219" s="7" t="s">
        <v>200</v>
      </c>
      <c r="E219" s="22"/>
      <c r="F219" s="7"/>
      <c r="G219" s="7"/>
      <c r="H219" s="7"/>
      <c r="I219" s="7"/>
      <c r="J219" s="7"/>
      <c r="K219" s="7"/>
    </row>
    <row r="220" spans="1:11" ht="31.5" customHeight="1" x14ac:dyDescent="0.2">
      <c r="A220" s="104"/>
      <c r="B220" s="7" t="s">
        <v>243</v>
      </c>
      <c r="C220" s="7"/>
      <c r="D220" s="7" t="s">
        <v>137</v>
      </c>
      <c r="E220" s="7"/>
      <c r="F220" s="7"/>
      <c r="G220" s="7"/>
      <c r="H220" s="7"/>
      <c r="I220" s="7"/>
      <c r="J220" s="7"/>
      <c r="K220" s="7"/>
    </row>
    <row r="221" spans="1:11" ht="31.5" customHeight="1" x14ac:dyDescent="0.2">
      <c r="A221" s="104"/>
      <c r="B221" s="7" t="s">
        <v>244</v>
      </c>
      <c r="C221" s="7"/>
      <c r="D221" s="7" t="s">
        <v>245</v>
      </c>
      <c r="E221" s="7"/>
      <c r="F221" s="7"/>
      <c r="G221" s="7"/>
      <c r="H221" s="7"/>
      <c r="I221" s="7"/>
      <c r="J221" s="7"/>
      <c r="K221" s="7"/>
    </row>
    <row r="222" spans="1:11" ht="52.15" customHeight="1" x14ac:dyDescent="0.2">
      <c r="A222" s="104"/>
      <c r="B222" s="25" t="s">
        <v>246</v>
      </c>
      <c r="C222" s="7"/>
      <c r="D222" s="7" t="s">
        <v>187</v>
      </c>
      <c r="E222" s="7"/>
      <c r="F222" s="7"/>
      <c r="G222" s="7"/>
      <c r="H222" s="7"/>
      <c r="I222" s="7"/>
      <c r="J222" s="7"/>
      <c r="K222" s="7"/>
    </row>
    <row r="223" spans="1:11" ht="133.5" customHeight="1" x14ac:dyDescent="0.2">
      <c r="A223" s="104"/>
      <c r="B223" s="7" t="s">
        <v>247</v>
      </c>
      <c r="C223" s="7"/>
      <c r="D223" s="7" t="s">
        <v>248</v>
      </c>
      <c r="E223" s="7"/>
      <c r="F223" s="7"/>
      <c r="G223" s="7"/>
      <c r="H223" s="7"/>
      <c r="I223" s="7"/>
      <c r="J223" s="7"/>
      <c r="K223" s="7"/>
    </row>
    <row r="224" spans="1:11" ht="41.25" customHeight="1" x14ac:dyDescent="0.2">
      <c r="A224" s="105"/>
      <c r="B224" s="24" t="s">
        <v>249</v>
      </c>
      <c r="C224" s="7"/>
      <c r="D224" s="7" t="s">
        <v>220</v>
      </c>
      <c r="E224" s="7"/>
      <c r="F224" s="7"/>
      <c r="G224" s="7"/>
      <c r="H224" s="7"/>
      <c r="I224" s="7"/>
      <c r="J224" s="7"/>
      <c r="K224" s="7"/>
    </row>
    <row r="225" spans="1:11" ht="43.5" customHeight="1" x14ac:dyDescent="0.2">
      <c r="A225" s="103" t="s">
        <v>300</v>
      </c>
      <c r="B225" s="24" t="s">
        <v>184</v>
      </c>
      <c r="C225" s="11">
        <v>19</v>
      </c>
      <c r="D225" s="7" t="s">
        <v>62</v>
      </c>
      <c r="E225" s="35" t="s">
        <v>308</v>
      </c>
      <c r="F225" s="31">
        <v>700000</v>
      </c>
      <c r="G225" s="31">
        <v>700000</v>
      </c>
      <c r="H225" s="31">
        <v>1051000</v>
      </c>
      <c r="I225" s="31">
        <v>3469000</v>
      </c>
      <c r="J225" s="31">
        <v>3469000</v>
      </c>
      <c r="K225" s="31">
        <v>3469000</v>
      </c>
    </row>
    <row r="226" spans="1:11" ht="51" customHeight="1" x14ac:dyDescent="0.2">
      <c r="A226" s="104"/>
      <c r="B226" s="24" t="s">
        <v>250</v>
      </c>
      <c r="C226" s="7"/>
      <c r="D226" s="7" t="s">
        <v>218</v>
      </c>
      <c r="E226" s="7"/>
      <c r="F226" s="7"/>
      <c r="G226" s="7"/>
      <c r="H226" s="7"/>
      <c r="I226" s="7"/>
      <c r="J226" s="59"/>
      <c r="K226" s="7"/>
    </row>
    <row r="227" spans="1:11" ht="43.5" customHeight="1" x14ac:dyDescent="0.2">
      <c r="A227" s="105"/>
      <c r="B227" s="24" t="s">
        <v>251</v>
      </c>
      <c r="C227" s="7"/>
      <c r="D227" s="7" t="s">
        <v>220</v>
      </c>
      <c r="E227" s="7"/>
      <c r="F227" s="7"/>
      <c r="G227" s="7"/>
      <c r="H227" s="7"/>
      <c r="I227" s="7"/>
      <c r="J227" s="7"/>
      <c r="K227" s="7"/>
    </row>
    <row r="228" spans="1:11" s="16" customFormat="1" ht="51.75" customHeight="1" x14ac:dyDescent="0.2">
      <c r="A228" s="85" t="s">
        <v>33</v>
      </c>
      <c r="B228" s="14" t="s">
        <v>18</v>
      </c>
      <c r="C228" s="14" t="s">
        <v>18</v>
      </c>
      <c r="D228" s="14" t="s">
        <v>18</v>
      </c>
      <c r="E228" s="14" t="s">
        <v>18</v>
      </c>
      <c r="F228" s="15"/>
      <c r="G228" s="15"/>
      <c r="H228" s="15"/>
      <c r="I228" s="15"/>
      <c r="J228" s="15"/>
      <c r="K228" s="15"/>
    </row>
    <row r="229" spans="1:11" s="16" customFormat="1" ht="75.75" customHeight="1" x14ac:dyDescent="0.2">
      <c r="A229" s="85" t="s">
        <v>34</v>
      </c>
      <c r="B229" s="14" t="s">
        <v>18</v>
      </c>
      <c r="C229" s="14" t="s">
        <v>18</v>
      </c>
      <c r="D229" s="14" t="s">
        <v>18</v>
      </c>
      <c r="E229" s="14" t="s">
        <v>18</v>
      </c>
      <c r="F229" s="23">
        <f>F230+F237+F244</f>
        <v>761165800</v>
      </c>
      <c r="G229" s="23">
        <f t="shared" ref="G229:K229" si="21">G230+G237+G244</f>
        <v>743057807.39999998</v>
      </c>
      <c r="H229" s="23">
        <f>H230+H237+H244</f>
        <v>897881261.87</v>
      </c>
      <c r="I229" s="23">
        <f>I230+I237+I244</f>
        <v>1036191500</v>
      </c>
      <c r="J229" s="23">
        <f t="shared" si="21"/>
        <v>1122505800</v>
      </c>
      <c r="K229" s="23">
        <f t="shared" si="21"/>
        <v>1204883300</v>
      </c>
    </row>
    <row r="230" spans="1:11" ht="38.25" customHeight="1" x14ac:dyDescent="0.2">
      <c r="A230" s="103" t="s">
        <v>292</v>
      </c>
      <c r="B230" s="7" t="s">
        <v>90</v>
      </c>
      <c r="C230" s="7"/>
      <c r="D230" s="7" t="s">
        <v>149</v>
      </c>
      <c r="E230" s="35" t="s">
        <v>39</v>
      </c>
      <c r="F230" s="32">
        <v>222477100</v>
      </c>
      <c r="G230" s="33">
        <v>222476909.5</v>
      </c>
      <c r="H230" s="33">
        <v>252930611.87</v>
      </c>
      <c r="I230" s="31">
        <v>295703100</v>
      </c>
      <c r="J230" s="31">
        <v>322108600</v>
      </c>
      <c r="K230" s="31">
        <v>350853300</v>
      </c>
    </row>
    <row r="231" spans="1:11" ht="159" customHeight="1" x14ac:dyDescent="0.2">
      <c r="A231" s="104"/>
      <c r="B231" s="7" t="s">
        <v>252</v>
      </c>
      <c r="C231" s="7"/>
      <c r="D231" s="7" t="s">
        <v>200</v>
      </c>
      <c r="E231" s="22"/>
      <c r="F231" s="3"/>
      <c r="G231" s="4"/>
      <c r="H231" s="4"/>
      <c r="I231" s="1"/>
      <c r="J231" s="1"/>
      <c r="K231" s="1"/>
    </row>
    <row r="232" spans="1:11" ht="57.75" customHeight="1" x14ac:dyDescent="0.2">
      <c r="A232" s="104"/>
      <c r="B232" s="7" t="s">
        <v>253</v>
      </c>
      <c r="C232" s="7"/>
      <c r="D232" s="7" t="s">
        <v>157</v>
      </c>
      <c r="E232" s="22"/>
      <c r="F232" s="3"/>
      <c r="G232" s="4"/>
      <c r="H232" s="4"/>
      <c r="I232" s="1"/>
      <c r="J232" s="1"/>
      <c r="K232" s="1"/>
    </row>
    <row r="233" spans="1:11" ht="110.25" customHeight="1" x14ac:dyDescent="0.2">
      <c r="A233" s="104"/>
      <c r="B233" s="7" t="s">
        <v>254</v>
      </c>
      <c r="C233" s="7"/>
      <c r="D233" s="7" t="s">
        <v>200</v>
      </c>
      <c r="E233" s="22"/>
      <c r="F233" s="3"/>
      <c r="G233" s="4"/>
      <c r="H233" s="4"/>
      <c r="I233" s="1"/>
      <c r="J233" s="1"/>
      <c r="K233" s="1"/>
    </row>
    <row r="234" spans="1:11" ht="38.25" customHeight="1" x14ac:dyDescent="0.2">
      <c r="A234" s="104"/>
      <c r="B234" s="7" t="s">
        <v>255</v>
      </c>
      <c r="C234" s="7"/>
      <c r="D234" s="7" t="s">
        <v>85</v>
      </c>
      <c r="E234" s="22"/>
      <c r="F234" s="3"/>
      <c r="G234" s="4"/>
      <c r="H234" s="4"/>
      <c r="I234" s="1"/>
      <c r="J234" s="1"/>
      <c r="K234" s="1"/>
    </row>
    <row r="235" spans="1:11" ht="63" customHeight="1" x14ac:dyDescent="0.2">
      <c r="A235" s="104"/>
      <c r="B235" s="7" t="s">
        <v>256</v>
      </c>
      <c r="C235" s="7"/>
      <c r="D235" s="7" t="s">
        <v>218</v>
      </c>
      <c r="E235" s="22"/>
      <c r="F235" s="3"/>
      <c r="G235" s="4"/>
      <c r="H235" s="4"/>
      <c r="I235" s="1"/>
      <c r="J235" s="1"/>
      <c r="K235" s="1"/>
    </row>
    <row r="236" spans="1:11" ht="38.25" customHeight="1" x14ac:dyDescent="0.2">
      <c r="A236" s="105"/>
      <c r="B236" s="7" t="s">
        <v>184</v>
      </c>
      <c r="C236" s="7">
        <v>19</v>
      </c>
      <c r="D236" s="7" t="s">
        <v>62</v>
      </c>
      <c r="E236" s="22"/>
      <c r="F236" s="3"/>
      <c r="G236" s="4"/>
      <c r="H236" s="4"/>
      <c r="I236" s="1"/>
      <c r="J236" s="1"/>
      <c r="K236" s="1"/>
    </row>
    <row r="237" spans="1:11" ht="41.25" customHeight="1" x14ac:dyDescent="0.2">
      <c r="A237" s="103" t="s">
        <v>293</v>
      </c>
      <c r="B237" s="7" t="s">
        <v>90</v>
      </c>
      <c r="C237" s="7"/>
      <c r="D237" s="7" t="s">
        <v>149</v>
      </c>
      <c r="E237" s="35" t="s">
        <v>38</v>
      </c>
      <c r="F237" s="33">
        <v>470085800</v>
      </c>
      <c r="G237" s="33">
        <v>453664597.89999998</v>
      </c>
      <c r="H237" s="33">
        <v>564196890</v>
      </c>
      <c r="I237" s="31">
        <v>650162300</v>
      </c>
      <c r="J237" s="31">
        <v>706709400</v>
      </c>
      <c r="K237" s="31">
        <v>754717600</v>
      </c>
    </row>
    <row r="238" spans="1:11" ht="155.25" customHeight="1" x14ac:dyDescent="0.2">
      <c r="A238" s="104"/>
      <c r="B238" s="7" t="s">
        <v>252</v>
      </c>
      <c r="C238" s="7"/>
      <c r="D238" s="7" t="s">
        <v>200</v>
      </c>
      <c r="E238" s="22"/>
      <c r="F238" s="4"/>
      <c r="G238" s="4"/>
      <c r="H238" s="4"/>
      <c r="I238" s="1"/>
      <c r="J238" s="31"/>
      <c r="K238" s="1"/>
    </row>
    <row r="239" spans="1:11" ht="58.5" customHeight="1" x14ac:dyDescent="0.2">
      <c r="A239" s="104"/>
      <c r="B239" s="7" t="s">
        <v>256</v>
      </c>
      <c r="C239" s="7"/>
      <c r="D239" s="7" t="s">
        <v>218</v>
      </c>
      <c r="E239" s="22"/>
      <c r="F239" s="4"/>
      <c r="G239" s="4"/>
      <c r="H239" s="4"/>
      <c r="I239" s="1"/>
      <c r="J239" s="1"/>
      <c r="K239" s="1"/>
    </row>
    <row r="240" spans="1:11" ht="41.25" customHeight="1" x14ac:dyDescent="0.2">
      <c r="A240" s="104"/>
      <c r="B240" s="7" t="s">
        <v>184</v>
      </c>
      <c r="C240" s="11">
        <v>19</v>
      </c>
      <c r="D240" s="7" t="s">
        <v>62</v>
      </c>
      <c r="E240" s="22"/>
      <c r="F240" s="4"/>
      <c r="G240" s="4"/>
      <c r="H240" s="4"/>
      <c r="I240" s="1"/>
      <c r="J240" s="1"/>
      <c r="K240" s="1"/>
    </row>
    <row r="241" spans="1:11" ht="66.75" customHeight="1" x14ac:dyDescent="0.2">
      <c r="A241" s="104"/>
      <c r="B241" s="7" t="s">
        <v>253</v>
      </c>
      <c r="C241" s="7"/>
      <c r="D241" s="7" t="s">
        <v>157</v>
      </c>
      <c r="E241" s="22"/>
      <c r="F241" s="4"/>
      <c r="G241" s="4"/>
      <c r="H241" s="4"/>
      <c r="I241" s="1"/>
      <c r="J241" s="1"/>
      <c r="K241" s="1"/>
    </row>
    <row r="242" spans="1:11" ht="107.25" customHeight="1" x14ac:dyDescent="0.2">
      <c r="A242" s="104"/>
      <c r="B242" s="7" t="s">
        <v>254</v>
      </c>
      <c r="C242" s="7"/>
      <c r="D242" s="7" t="s">
        <v>200</v>
      </c>
      <c r="E242" s="22"/>
      <c r="F242" s="4"/>
      <c r="G242" s="4"/>
      <c r="H242" s="4"/>
      <c r="I242" s="1"/>
      <c r="J242" s="1"/>
      <c r="K242" s="1"/>
    </row>
    <row r="243" spans="1:11" ht="41.25" customHeight="1" x14ac:dyDescent="0.2">
      <c r="A243" s="105"/>
      <c r="B243" s="7" t="s">
        <v>255</v>
      </c>
      <c r="C243" s="7"/>
      <c r="D243" s="7" t="s">
        <v>85</v>
      </c>
      <c r="E243" s="22"/>
      <c r="F243" s="4"/>
      <c r="G243" s="4"/>
      <c r="H243" s="4"/>
      <c r="I243" s="1"/>
      <c r="J243" s="1"/>
      <c r="K243" s="1"/>
    </row>
    <row r="244" spans="1:11" ht="48" customHeight="1" x14ac:dyDescent="0.2">
      <c r="A244" s="116" t="s">
        <v>294</v>
      </c>
      <c r="B244" s="7" t="s">
        <v>90</v>
      </c>
      <c r="C244" s="7"/>
      <c r="D244" s="7" t="s">
        <v>149</v>
      </c>
      <c r="E244" s="35" t="s">
        <v>38</v>
      </c>
      <c r="F244" s="33">
        <v>68602900</v>
      </c>
      <c r="G244" s="33">
        <v>66916300</v>
      </c>
      <c r="H244" s="33">
        <v>80753760</v>
      </c>
      <c r="I244" s="31">
        <v>90326100</v>
      </c>
      <c r="J244" s="31">
        <v>93687800</v>
      </c>
      <c r="K244" s="31">
        <v>99312400</v>
      </c>
    </row>
    <row r="245" spans="1:11" ht="72" customHeight="1" x14ac:dyDescent="0.2">
      <c r="A245" s="104"/>
      <c r="B245" s="7" t="s">
        <v>253</v>
      </c>
      <c r="C245" s="7"/>
      <c r="D245" s="7" t="s">
        <v>157</v>
      </c>
      <c r="E245" s="22"/>
      <c r="F245" s="4"/>
      <c r="G245" s="4"/>
      <c r="H245" s="4"/>
      <c r="I245" s="1"/>
      <c r="J245" s="1"/>
      <c r="K245" s="1"/>
    </row>
    <row r="246" spans="1:11" ht="108.75" customHeight="1" x14ac:dyDescent="0.2">
      <c r="A246" s="104"/>
      <c r="B246" s="7" t="s">
        <v>254</v>
      </c>
      <c r="C246" s="7"/>
      <c r="D246" s="7" t="s">
        <v>200</v>
      </c>
      <c r="E246" s="22"/>
      <c r="F246" s="4"/>
      <c r="G246" s="4"/>
      <c r="H246" s="4"/>
      <c r="I246" s="1"/>
      <c r="J246" s="1"/>
      <c r="K246" s="1"/>
    </row>
    <row r="247" spans="1:11" ht="48" customHeight="1" x14ac:dyDescent="0.2">
      <c r="A247" s="104"/>
      <c r="B247" s="7" t="s">
        <v>255</v>
      </c>
      <c r="C247" s="7"/>
      <c r="D247" s="7" t="s">
        <v>85</v>
      </c>
      <c r="E247" s="22"/>
      <c r="F247" s="4"/>
      <c r="G247" s="4"/>
      <c r="H247" s="4"/>
      <c r="I247" s="1"/>
      <c r="J247" s="1"/>
      <c r="K247" s="1"/>
    </row>
    <row r="248" spans="1:11" ht="48" customHeight="1" x14ac:dyDescent="0.2">
      <c r="A248" s="104"/>
      <c r="B248" s="7" t="s">
        <v>184</v>
      </c>
      <c r="C248" s="11">
        <v>19</v>
      </c>
      <c r="D248" s="7" t="s">
        <v>62</v>
      </c>
      <c r="E248" s="22"/>
      <c r="F248" s="4"/>
      <c r="G248" s="4"/>
      <c r="H248" s="4"/>
      <c r="I248" s="1"/>
      <c r="J248" s="1"/>
      <c r="K248" s="1"/>
    </row>
    <row r="249" spans="1:11" ht="48" customHeight="1" x14ac:dyDescent="0.2">
      <c r="A249" s="104"/>
      <c r="B249" s="7" t="s">
        <v>256</v>
      </c>
      <c r="C249" s="7"/>
      <c r="D249" s="7" t="s">
        <v>218</v>
      </c>
      <c r="E249" s="22"/>
      <c r="F249" s="4"/>
      <c r="G249" s="4"/>
      <c r="H249" s="4"/>
      <c r="I249" s="1"/>
      <c r="J249" s="1"/>
      <c r="K249" s="1"/>
    </row>
    <row r="250" spans="1:11" ht="165.75" customHeight="1" x14ac:dyDescent="0.2">
      <c r="A250" s="105"/>
      <c r="B250" s="7" t="s">
        <v>252</v>
      </c>
      <c r="C250" s="7"/>
      <c r="D250" s="7" t="s">
        <v>200</v>
      </c>
      <c r="E250" s="22"/>
      <c r="F250" s="4"/>
      <c r="G250" s="4"/>
      <c r="H250" s="4"/>
      <c r="I250" s="1"/>
      <c r="J250" s="1"/>
      <c r="K250" s="1"/>
    </row>
    <row r="251" spans="1:11" s="16" customFormat="1" ht="93.75" customHeight="1" x14ac:dyDescent="0.2">
      <c r="A251" s="85" t="s">
        <v>35</v>
      </c>
      <c r="B251" s="14" t="s">
        <v>18</v>
      </c>
      <c r="C251" s="14" t="s">
        <v>18</v>
      </c>
      <c r="D251" s="14" t="s">
        <v>18</v>
      </c>
      <c r="E251" s="14" t="s">
        <v>18</v>
      </c>
      <c r="F251" s="23">
        <f t="shared" ref="F251:K251" si="22">F252+F255+F259</f>
        <v>685017282.78999996</v>
      </c>
      <c r="G251" s="23">
        <f t="shared" si="22"/>
        <v>539903280.58000004</v>
      </c>
      <c r="H251" s="23">
        <f>H252+H255+H259</f>
        <v>688109300.19000006</v>
      </c>
      <c r="I251" s="23">
        <f>I252+I255+I259</f>
        <v>349417700</v>
      </c>
      <c r="J251" s="23">
        <f t="shared" si="22"/>
        <v>235708750</v>
      </c>
      <c r="K251" s="23">
        <f t="shared" si="22"/>
        <v>248430000</v>
      </c>
    </row>
    <row r="252" spans="1:11" ht="45.75" customHeight="1" x14ac:dyDescent="0.2">
      <c r="A252" s="103" t="s">
        <v>36</v>
      </c>
      <c r="B252" s="17" t="s">
        <v>40</v>
      </c>
      <c r="C252" s="18">
        <v>15</v>
      </c>
      <c r="D252" s="19" t="s">
        <v>62</v>
      </c>
      <c r="E252" s="58">
        <v>1401</v>
      </c>
      <c r="F252" s="31">
        <v>132139500</v>
      </c>
      <c r="G252" s="31">
        <v>132139500</v>
      </c>
      <c r="H252" s="31">
        <v>174490600</v>
      </c>
      <c r="I252" s="31">
        <v>233902800</v>
      </c>
      <c r="J252" s="31">
        <v>162051600</v>
      </c>
      <c r="K252" s="31">
        <v>174636700</v>
      </c>
    </row>
    <row r="253" spans="1:11" ht="45.75" customHeight="1" x14ac:dyDescent="0.2">
      <c r="A253" s="104"/>
      <c r="B253" s="7" t="s">
        <v>257</v>
      </c>
      <c r="C253" s="7"/>
      <c r="D253" s="7" t="s">
        <v>258</v>
      </c>
      <c r="E253" s="7"/>
      <c r="F253" s="7"/>
      <c r="G253" s="7"/>
      <c r="H253" s="7"/>
      <c r="I253" s="7"/>
      <c r="J253" s="7"/>
      <c r="K253" s="7"/>
    </row>
    <row r="254" spans="1:11" ht="63" customHeight="1" x14ac:dyDescent="0.2">
      <c r="A254" s="105"/>
      <c r="B254" s="7" t="s">
        <v>259</v>
      </c>
      <c r="C254" s="7"/>
      <c r="D254" s="7" t="s">
        <v>260</v>
      </c>
      <c r="E254" s="7"/>
      <c r="F254" s="7"/>
      <c r="G254" s="7"/>
      <c r="H254" s="7"/>
      <c r="I254" s="7"/>
      <c r="J254" s="7"/>
      <c r="K254" s="7"/>
    </row>
    <row r="255" spans="1:11" ht="143.25" customHeight="1" x14ac:dyDescent="0.2">
      <c r="A255" s="86" t="s">
        <v>320</v>
      </c>
      <c r="B255" s="7"/>
      <c r="C255" s="7"/>
      <c r="D255" s="7"/>
      <c r="E255" s="7"/>
      <c r="F255" s="1">
        <f>F256</f>
        <v>2837497.82</v>
      </c>
      <c r="G255" s="1">
        <f t="shared" ref="G255:K255" si="23">G256</f>
        <v>2744391.6</v>
      </c>
      <c r="H255" s="1">
        <f t="shared" si="23"/>
        <v>3446000</v>
      </c>
      <c r="I255" s="1">
        <f t="shared" si="23"/>
        <v>3327100</v>
      </c>
      <c r="J255" s="1">
        <f t="shared" si="23"/>
        <v>3657150</v>
      </c>
      <c r="K255" s="1">
        <f t="shared" si="23"/>
        <v>3793300</v>
      </c>
    </row>
    <row r="256" spans="1:11" ht="46.5" customHeight="1" x14ac:dyDescent="0.2">
      <c r="A256" s="103" t="s">
        <v>321</v>
      </c>
      <c r="B256" s="7" t="s">
        <v>261</v>
      </c>
      <c r="C256" s="7"/>
      <c r="D256" s="7" t="s">
        <v>262</v>
      </c>
      <c r="E256" s="35" t="s">
        <v>309</v>
      </c>
      <c r="F256" s="31">
        <v>2837497.82</v>
      </c>
      <c r="G256" s="1">
        <v>2744391.6</v>
      </c>
      <c r="H256" s="31">
        <v>3446000</v>
      </c>
      <c r="I256" s="31">
        <v>3327100</v>
      </c>
      <c r="J256" s="31">
        <v>3657150</v>
      </c>
      <c r="K256" s="31">
        <v>3793300</v>
      </c>
    </row>
    <row r="257" spans="1:11" ht="96.75" customHeight="1" x14ac:dyDescent="0.2">
      <c r="A257" s="104"/>
      <c r="B257" s="7" t="s">
        <v>263</v>
      </c>
      <c r="C257" s="7"/>
      <c r="D257" s="7" t="s">
        <v>264</v>
      </c>
      <c r="E257" s="7"/>
      <c r="F257" s="7"/>
      <c r="G257" s="7"/>
      <c r="H257" s="7"/>
      <c r="I257" s="7"/>
      <c r="J257" s="7"/>
      <c r="K257" s="7"/>
    </row>
    <row r="258" spans="1:11" ht="96.75" customHeight="1" x14ac:dyDescent="0.2">
      <c r="A258" s="105"/>
      <c r="B258" s="7" t="s">
        <v>265</v>
      </c>
      <c r="C258" s="7"/>
      <c r="D258" s="7" t="s">
        <v>266</v>
      </c>
      <c r="E258" s="7"/>
      <c r="F258" s="7"/>
      <c r="G258" s="7"/>
      <c r="H258" s="7"/>
      <c r="I258" s="7"/>
      <c r="J258" s="7"/>
      <c r="K258" s="7"/>
    </row>
    <row r="259" spans="1:11" ht="37.5" customHeight="1" x14ac:dyDescent="0.2">
      <c r="A259" s="86" t="s">
        <v>322</v>
      </c>
      <c r="B259" s="7"/>
      <c r="C259" s="7"/>
      <c r="D259" s="7"/>
      <c r="E259" s="7"/>
      <c r="F259" s="1">
        <f>F260+F261+F262+F263+F264+F265+F266+F267+F268</f>
        <v>550040284.96999991</v>
      </c>
      <c r="G259" s="1">
        <f t="shared" ref="G259:K259" si="24">G260+G261+G262+G263+G264+G265+G266+G267+G268</f>
        <v>405019388.98000002</v>
      </c>
      <c r="H259" s="1">
        <f>H260+H261+H262+H263+H264+H265+H266+H267+H268</f>
        <v>510172700.19</v>
      </c>
      <c r="I259" s="1">
        <f>I260+I261+I262+I263+I264+I265+I266+I267+I268</f>
        <v>112187800</v>
      </c>
      <c r="J259" s="1">
        <f t="shared" si="24"/>
        <v>70000000</v>
      </c>
      <c r="K259" s="1">
        <f t="shared" si="24"/>
        <v>70000000</v>
      </c>
    </row>
    <row r="260" spans="1:11" ht="64.5" customHeight="1" x14ac:dyDescent="0.2">
      <c r="A260" s="103" t="s">
        <v>323</v>
      </c>
      <c r="B260" s="25" t="s">
        <v>257</v>
      </c>
      <c r="C260" s="7"/>
      <c r="D260" s="7" t="s">
        <v>258</v>
      </c>
      <c r="E260" s="35" t="s">
        <v>311</v>
      </c>
      <c r="F260" s="31">
        <v>945893.82</v>
      </c>
      <c r="G260" s="31">
        <v>945893.46</v>
      </c>
      <c r="H260" s="31">
        <v>1156577.3999999999</v>
      </c>
      <c r="I260" s="1"/>
      <c r="J260" s="1"/>
      <c r="K260" s="1"/>
    </row>
    <row r="261" spans="1:11" ht="64.5" customHeight="1" x14ac:dyDescent="0.2">
      <c r="A261" s="104"/>
      <c r="B261" s="7" t="s">
        <v>267</v>
      </c>
      <c r="C261" s="7"/>
      <c r="D261" s="7" t="s">
        <v>268</v>
      </c>
      <c r="E261" s="35" t="s">
        <v>312</v>
      </c>
      <c r="F261" s="31">
        <v>123216072.59999999</v>
      </c>
      <c r="G261" s="31">
        <v>123216072.59999999</v>
      </c>
      <c r="H261" s="31">
        <v>58010710.420000002</v>
      </c>
      <c r="I261" s="1"/>
      <c r="J261" s="1"/>
      <c r="K261" s="1"/>
    </row>
    <row r="262" spans="1:11" ht="64.5" customHeight="1" x14ac:dyDescent="0.2">
      <c r="A262" s="104"/>
      <c r="B262" s="7" t="s">
        <v>269</v>
      </c>
      <c r="C262" s="7"/>
      <c r="D262" s="7" t="s">
        <v>270</v>
      </c>
      <c r="E262" s="35" t="s">
        <v>313</v>
      </c>
      <c r="F262" s="31">
        <v>200983438.63999999</v>
      </c>
      <c r="G262" s="31">
        <v>62086086.799999997</v>
      </c>
      <c r="H262" s="31">
        <v>178984504.5</v>
      </c>
      <c r="I262" s="31">
        <v>44000000</v>
      </c>
      <c r="J262" s="1"/>
      <c r="K262" s="1"/>
    </row>
    <row r="263" spans="1:11" ht="64.5" customHeight="1" x14ac:dyDescent="0.2">
      <c r="A263" s="104"/>
      <c r="B263" s="7" t="s">
        <v>271</v>
      </c>
      <c r="C263" s="7"/>
      <c r="D263" s="7" t="s">
        <v>272</v>
      </c>
      <c r="E263" s="35" t="s">
        <v>314</v>
      </c>
      <c r="F263" s="31">
        <v>34335370</v>
      </c>
      <c r="G263" s="31">
        <v>28735370</v>
      </c>
      <c r="H263" s="1">
        <v>21350565</v>
      </c>
      <c r="I263" s="31"/>
      <c r="J263" s="1"/>
      <c r="K263" s="1"/>
    </row>
    <row r="264" spans="1:11" ht="64.5" customHeight="1" x14ac:dyDescent="0.2">
      <c r="A264" s="104"/>
      <c r="B264" s="7" t="s">
        <v>273</v>
      </c>
      <c r="C264" s="7"/>
      <c r="D264" s="7" t="s">
        <v>274</v>
      </c>
      <c r="E264" s="35" t="s">
        <v>315</v>
      </c>
      <c r="F264" s="31">
        <v>127729575.27</v>
      </c>
      <c r="G264" s="31">
        <v>127729575.27</v>
      </c>
      <c r="H264" s="31">
        <v>143241356.78</v>
      </c>
      <c r="I264" s="31">
        <v>68187800</v>
      </c>
      <c r="J264" s="1"/>
      <c r="K264" s="1"/>
    </row>
    <row r="265" spans="1:11" ht="64.5" customHeight="1" x14ac:dyDescent="0.2">
      <c r="A265" s="104"/>
      <c r="B265" s="7" t="s">
        <v>275</v>
      </c>
      <c r="C265" s="7"/>
      <c r="D265" s="7" t="s">
        <v>276</v>
      </c>
      <c r="E265" s="35" t="s">
        <v>316</v>
      </c>
      <c r="F265" s="31">
        <v>621534.64</v>
      </c>
      <c r="G265" s="31">
        <v>598058.85</v>
      </c>
      <c r="H265" s="31">
        <v>1566756.09</v>
      </c>
      <c r="I265" s="1"/>
      <c r="J265" s="1"/>
      <c r="K265" s="1"/>
    </row>
    <row r="266" spans="1:11" ht="64.5" customHeight="1" x14ac:dyDescent="0.2">
      <c r="A266" s="104"/>
      <c r="B266" s="7" t="s">
        <v>277</v>
      </c>
      <c r="C266" s="7"/>
      <c r="D266" s="7" t="s">
        <v>278</v>
      </c>
      <c r="E266" s="35" t="s">
        <v>317</v>
      </c>
      <c r="F266" s="31">
        <v>13186300</v>
      </c>
      <c r="G266" s="31">
        <v>12686232</v>
      </c>
      <c r="H266" s="31">
        <v>58973150</v>
      </c>
      <c r="I266" s="1"/>
      <c r="J266" s="31">
        <v>70000000</v>
      </c>
      <c r="K266" s="31">
        <v>70000000</v>
      </c>
    </row>
    <row r="267" spans="1:11" ht="64.5" customHeight="1" x14ac:dyDescent="0.2">
      <c r="A267" s="104"/>
      <c r="B267" s="7" t="s">
        <v>279</v>
      </c>
      <c r="C267" s="7"/>
      <c r="D267" s="7" t="s">
        <v>155</v>
      </c>
      <c r="E267" s="35" t="s">
        <v>318</v>
      </c>
      <c r="F267" s="31">
        <v>20192800</v>
      </c>
      <c r="G267" s="31">
        <v>20192800</v>
      </c>
      <c r="H267" s="31">
        <v>46889080</v>
      </c>
      <c r="I267" s="1"/>
      <c r="J267" s="1"/>
      <c r="K267" s="1"/>
    </row>
    <row r="268" spans="1:11" ht="64.5" customHeight="1" x14ac:dyDescent="0.2">
      <c r="A268" s="104"/>
      <c r="B268" s="7" t="s">
        <v>280</v>
      </c>
      <c r="C268" s="7"/>
      <c r="D268" s="7" t="s">
        <v>162</v>
      </c>
      <c r="E268" s="35" t="s">
        <v>319</v>
      </c>
      <c r="F268" s="31">
        <v>28829300</v>
      </c>
      <c r="G268" s="31">
        <v>28829300</v>
      </c>
      <c r="H268" s="1"/>
      <c r="I268" s="1"/>
      <c r="J268" s="1"/>
      <c r="K268" s="1"/>
    </row>
    <row r="269" spans="1:11" ht="64.5" customHeight="1" x14ac:dyDescent="0.2">
      <c r="A269" s="104"/>
      <c r="B269" s="7" t="s">
        <v>281</v>
      </c>
      <c r="C269" s="7"/>
      <c r="D269" s="7" t="s">
        <v>282</v>
      </c>
      <c r="E269" s="29"/>
      <c r="F269" s="7"/>
      <c r="G269" s="7"/>
      <c r="H269" s="1"/>
      <c r="I269" s="7"/>
      <c r="J269" s="7"/>
      <c r="K269" s="7"/>
    </row>
    <row r="270" spans="1:11" ht="64.5" customHeight="1" x14ac:dyDescent="0.2">
      <c r="A270" s="104"/>
      <c r="B270" s="7" t="s">
        <v>283</v>
      </c>
      <c r="C270" s="7"/>
      <c r="D270" s="7" t="s">
        <v>284</v>
      </c>
      <c r="E270" s="29"/>
      <c r="F270" s="7"/>
      <c r="G270" s="7"/>
      <c r="H270" s="1"/>
      <c r="I270" s="7"/>
      <c r="J270" s="7"/>
      <c r="K270" s="7"/>
    </row>
    <row r="271" spans="1:11" ht="64.5" customHeight="1" x14ac:dyDescent="0.2">
      <c r="A271" s="105"/>
      <c r="B271" s="7" t="s">
        <v>285</v>
      </c>
      <c r="C271" s="7"/>
      <c r="D271" s="7" t="s">
        <v>286</v>
      </c>
      <c r="E271" s="29"/>
      <c r="F271" s="7"/>
      <c r="G271" s="7"/>
      <c r="H271" s="7"/>
      <c r="I271" s="7"/>
      <c r="J271" s="7"/>
      <c r="K271" s="7"/>
    </row>
    <row r="272" spans="1:11" ht="64.5" customHeight="1" x14ac:dyDescent="0.2">
      <c r="A272" s="83"/>
      <c r="B272" s="61" t="s">
        <v>402</v>
      </c>
      <c r="C272" s="61"/>
      <c r="D272" s="76">
        <v>44300</v>
      </c>
      <c r="E272" s="74"/>
      <c r="F272" s="61"/>
      <c r="G272" s="61"/>
      <c r="H272" s="61"/>
      <c r="I272" s="61"/>
      <c r="J272" s="61"/>
      <c r="K272" s="61"/>
    </row>
    <row r="273" spans="1:11" ht="97.15" customHeight="1" x14ac:dyDescent="0.2">
      <c r="A273" s="83"/>
      <c r="B273" s="61" t="s">
        <v>401</v>
      </c>
      <c r="C273" s="61"/>
      <c r="D273" s="61"/>
      <c r="E273" s="74"/>
      <c r="F273" s="61"/>
      <c r="G273" s="61"/>
      <c r="H273" s="61"/>
      <c r="I273" s="61"/>
      <c r="J273" s="61"/>
      <c r="K273" s="61"/>
    </row>
    <row r="274" spans="1:11" s="16" customFormat="1" ht="23.25" customHeight="1" x14ac:dyDescent="0.2">
      <c r="A274" s="117" t="s">
        <v>37</v>
      </c>
      <c r="B274" s="14" t="s">
        <v>18</v>
      </c>
      <c r="C274" s="14" t="s">
        <v>18</v>
      </c>
      <c r="D274" s="14" t="s">
        <v>18</v>
      </c>
      <c r="E274" s="14" t="s">
        <v>18</v>
      </c>
      <c r="F274" s="14" t="s">
        <v>18</v>
      </c>
      <c r="G274" s="14" t="s">
        <v>18</v>
      </c>
      <c r="H274" s="14" t="s">
        <v>18</v>
      </c>
      <c r="I274" s="14" t="s">
        <v>18</v>
      </c>
      <c r="J274" s="15"/>
      <c r="K274" s="15"/>
    </row>
    <row r="275" spans="1:11" s="16" customFormat="1" ht="33" customHeight="1" x14ac:dyDescent="0.2">
      <c r="A275" s="118"/>
      <c r="B275" s="30" t="s">
        <v>287</v>
      </c>
      <c r="C275" s="14"/>
      <c r="D275" s="14" t="s">
        <v>288</v>
      </c>
      <c r="E275" s="14"/>
      <c r="F275" s="14"/>
      <c r="G275" s="14"/>
      <c r="H275" s="14"/>
      <c r="I275" s="14"/>
      <c r="J275" s="23">
        <v>17035875</v>
      </c>
      <c r="K275" s="23">
        <v>36324260</v>
      </c>
    </row>
    <row r="276" spans="1:11" s="16" customFormat="1" ht="33" customHeight="1" x14ac:dyDescent="0.2">
      <c r="A276" s="87" t="s">
        <v>371</v>
      </c>
      <c r="B276" s="46"/>
      <c r="C276" s="47"/>
      <c r="D276" s="47"/>
      <c r="E276" s="47"/>
      <c r="F276" s="48">
        <f>F277</f>
        <v>3354268.68</v>
      </c>
      <c r="G276" s="48">
        <f t="shared" ref="G276:K276" si="25">G277</f>
        <v>3354268.23</v>
      </c>
      <c r="H276" s="48">
        <f t="shared" si="25"/>
        <v>3517900</v>
      </c>
      <c r="I276" s="48">
        <f t="shared" si="25"/>
        <v>4195625.33</v>
      </c>
      <c r="J276" s="48">
        <f t="shared" si="25"/>
        <v>4065919.08</v>
      </c>
      <c r="K276" s="48">
        <f t="shared" si="25"/>
        <v>4066919.08</v>
      </c>
    </row>
    <row r="277" spans="1:11" ht="90" x14ac:dyDescent="0.25">
      <c r="A277" s="88" t="s">
        <v>17</v>
      </c>
      <c r="B277" s="36" t="s">
        <v>18</v>
      </c>
      <c r="C277" s="36" t="s">
        <v>18</v>
      </c>
      <c r="D277" s="36" t="s">
        <v>18</v>
      </c>
      <c r="E277" s="36" t="s">
        <v>18</v>
      </c>
      <c r="F277" s="39">
        <f>F278+F285</f>
        <v>3354268.68</v>
      </c>
      <c r="G277" s="39">
        <f t="shared" ref="G277:K277" si="26">G278+G285</f>
        <v>3354268.23</v>
      </c>
      <c r="H277" s="39">
        <f t="shared" si="26"/>
        <v>3517900</v>
      </c>
      <c r="I277" s="39">
        <f t="shared" si="26"/>
        <v>4195625.33</v>
      </c>
      <c r="J277" s="39">
        <f t="shared" si="26"/>
        <v>4065919.08</v>
      </c>
      <c r="K277" s="39">
        <f t="shared" si="26"/>
        <v>4066919.08</v>
      </c>
    </row>
    <row r="278" spans="1:11" ht="75" x14ac:dyDescent="0.25">
      <c r="A278" s="89" t="s">
        <v>19</v>
      </c>
      <c r="B278" s="51" t="s">
        <v>18</v>
      </c>
      <c r="C278" s="51" t="s">
        <v>18</v>
      </c>
      <c r="D278" s="51" t="s">
        <v>18</v>
      </c>
      <c r="E278" s="51" t="s">
        <v>18</v>
      </c>
      <c r="F278" s="52">
        <f>F279+F282</f>
        <v>0</v>
      </c>
      <c r="G278" s="52">
        <f t="shared" ref="G278:K278" si="27">G279+G282</f>
        <v>0</v>
      </c>
      <c r="H278" s="52">
        <f t="shared" si="27"/>
        <v>0</v>
      </c>
      <c r="I278" s="52">
        <f t="shared" si="27"/>
        <v>0</v>
      </c>
      <c r="J278" s="52">
        <f t="shared" si="27"/>
        <v>0</v>
      </c>
      <c r="K278" s="52">
        <f t="shared" si="27"/>
        <v>0</v>
      </c>
    </row>
    <row r="279" spans="1:11" ht="75" x14ac:dyDescent="0.25">
      <c r="A279" s="88" t="s">
        <v>20</v>
      </c>
      <c r="B279" s="36" t="s">
        <v>18</v>
      </c>
      <c r="C279" s="36" t="s">
        <v>18</v>
      </c>
      <c r="D279" s="36" t="s">
        <v>18</v>
      </c>
      <c r="E279" s="36" t="s">
        <v>18</v>
      </c>
      <c r="F279" s="37"/>
      <c r="G279" s="37"/>
      <c r="H279" s="37"/>
      <c r="I279" s="37"/>
      <c r="J279" s="37"/>
      <c r="K279" s="37"/>
    </row>
    <row r="280" spans="1:11" ht="15" x14ac:dyDescent="0.25">
      <c r="A280" s="88" t="s">
        <v>21</v>
      </c>
      <c r="B280" s="37"/>
      <c r="C280" s="37"/>
      <c r="D280" s="37"/>
      <c r="E280" s="37"/>
      <c r="F280" s="37"/>
      <c r="G280" s="37"/>
      <c r="H280" s="37"/>
      <c r="I280" s="37"/>
      <c r="J280" s="37"/>
      <c r="K280" s="37"/>
    </row>
    <row r="281" spans="1:11" ht="23.25" customHeight="1" x14ac:dyDescent="0.25">
      <c r="A281" s="88" t="s">
        <v>364</v>
      </c>
      <c r="B281" s="37"/>
      <c r="C281" s="37"/>
      <c r="D281" s="37"/>
      <c r="E281" s="37"/>
      <c r="F281" s="37"/>
      <c r="G281" s="37"/>
      <c r="H281" s="37"/>
      <c r="I281" s="37"/>
      <c r="J281" s="37"/>
      <c r="K281" s="37"/>
    </row>
    <row r="282" spans="1:11" ht="75" x14ac:dyDescent="0.25">
      <c r="A282" s="88" t="s">
        <v>23</v>
      </c>
      <c r="B282" s="36" t="s">
        <v>18</v>
      </c>
      <c r="C282" s="36" t="s">
        <v>18</v>
      </c>
      <c r="D282" s="36" t="s">
        <v>18</v>
      </c>
      <c r="E282" s="36" t="s">
        <v>18</v>
      </c>
      <c r="F282" s="37"/>
      <c r="G282" s="37"/>
      <c r="H282" s="37"/>
      <c r="I282" s="37"/>
      <c r="J282" s="37"/>
      <c r="K282" s="37"/>
    </row>
    <row r="283" spans="1:11" ht="15" x14ac:dyDescent="0.25">
      <c r="A283" s="88" t="s">
        <v>21</v>
      </c>
      <c r="B283" s="37"/>
      <c r="C283" s="37"/>
      <c r="D283" s="37"/>
      <c r="E283" s="37"/>
      <c r="F283" s="37"/>
      <c r="G283" s="37"/>
      <c r="H283" s="37"/>
      <c r="I283" s="37"/>
      <c r="J283" s="37"/>
      <c r="K283" s="37"/>
    </row>
    <row r="284" spans="1:11" ht="15" x14ac:dyDescent="0.25">
      <c r="A284" s="88" t="s">
        <v>364</v>
      </c>
      <c r="B284" s="37"/>
      <c r="C284" s="37"/>
      <c r="D284" s="37"/>
      <c r="E284" s="37"/>
      <c r="F284" s="37"/>
      <c r="G284" s="37"/>
      <c r="H284" s="37"/>
      <c r="I284" s="37"/>
      <c r="J284" s="37"/>
      <c r="K284" s="37"/>
    </row>
    <row r="285" spans="1:11" ht="165" x14ac:dyDescent="0.25">
      <c r="A285" s="89" t="s">
        <v>24</v>
      </c>
      <c r="B285" s="51" t="s">
        <v>18</v>
      </c>
      <c r="C285" s="51" t="s">
        <v>18</v>
      </c>
      <c r="D285" s="51" t="s">
        <v>18</v>
      </c>
      <c r="E285" s="51" t="s">
        <v>18</v>
      </c>
      <c r="F285" s="53">
        <f>F287+F291</f>
        <v>3354268.68</v>
      </c>
      <c r="G285" s="53">
        <f t="shared" ref="G285:K285" si="28">G287+G291</f>
        <v>3354268.23</v>
      </c>
      <c r="H285" s="53">
        <f t="shared" si="28"/>
        <v>3517900</v>
      </c>
      <c r="I285" s="53">
        <f t="shared" si="28"/>
        <v>4195625.33</v>
      </c>
      <c r="J285" s="53">
        <f t="shared" si="28"/>
        <v>4065919.08</v>
      </c>
      <c r="K285" s="53">
        <f t="shared" si="28"/>
        <v>4066919.08</v>
      </c>
    </row>
    <row r="286" spans="1:11" ht="15" x14ac:dyDescent="0.25">
      <c r="A286" s="88" t="s">
        <v>21</v>
      </c>
      <c r="B286" s="37"/>
      <c r="C286" s="37"/>
      <c r="D286" s="37"/>
      <c r="E286" s="37"/>
      <c r="F286" s="39"/>
      <c r="G286" s="39"/>
      <c r="H286" s="37"/>
      <c r="I286" s="37"/>
      <c r="J286" s="37"/>
      <c r="K286" s="37"/>
    </row>
    <row r="287" spans="1:11" ht="41.45" customHeight="1" x14ac:dyDescent="0.25">
      <c r="A287" s="113" t="s">
        <v>357</v>
      </c>
      <c r="B287" s="8" t="s">
        <v>40</v>
      </c>
      <c r="C287" s="9">
        <v>15</v>
      </c>
      <c r="D287" s="13" t="s">
        <v>62</v>
      </c>
      <c r="E287" s="38" t="s">
        <v>373</v>
      </c>
      <c r="F287" s="39">
        <v>3354268.68</v>
      </c>
      <c r="G287" s="39">
        <v>3354268.23</v>
      </c>
      <c r="H287" s="39">
        <v>3517900</v>
      </c>
      <c r="I287" s="60">
        <v>4195625.33</v>
      </c>
      <c r="J287" s="60">
        <v>4065919.08</v>
      </c>
      <c r="K287" s="60">
        <v>4066919.08</v>
      </c>
    </row>
    <row r="288" spans="1:11" ht="79.900000000000006" customHeight="1" x14ac:dyDescent="0.25">
      <c r="A288" s="114"/>
      <c r="B288" s="7" t="s">
        <v>163</v>
      </c>
      <c r="C288" s="7"/>
      <c r="D288" s="7" t="s">
        <v>164</v>
      </c>
      <c r="E288" s="55"/>
      <c r="F288" s="42"/>
      <c r="G288" s="42"/>
      <c r="H288" s="41"/>
      <c r="I288" s="67"/>
      <c r="J288" s="67"/>
      <c r="K288" s="67"/>
    </row>
    <row r="289" spans="1:11" ht="26.25" x14ac:dyDescent="0.25">
      <c r="A289" s="114"/>
      <c r="B289" s="7" t="s">
        <v>165</v>
      </c>
      <c r="C289" s="7"/>
      <c r="D289" s="7" t="s">
        <v>166</v>
      </c>
      <c r="E289" s="55"/>
      <c r="F289" s="42"/>
      <c r="G289" s="42"/>
      <c r="H289" s="41"/>
      <c r="I289" s="67"/>
      <c r="J289" s="67"/>
      <c r="K289" s="67"/>
    </row>
    <row r="290" spans="1:11" ht="26.25" x14ac:dyDescent="0.25">
      <c r="A290" s="115"/>
      <c r="B290" s="61" t="s">
        <v>167</v>
      </c>
      <c r="C290" s="61"/>
      <c r="D290" s="61"/>
      <c r="E290" s="55"/>
      <c r="F290" s="42"/>
      <c r="G290" s="42"/>
      <c r="H290" s="41"/>
      <c r="I290" s="67"/>
      <c r="J290" s="67"/>
      <c r="K290" s="67"/>
    </row>
    <row r="291" spans="1:11" ht="31.9" customHeight="1" x14ac:dyDescent="0.25">
      <c r="A291" s="113" t="s">
        <v>372</v>
      </c>
      <c r="B291" s="8" t="s">
        <v>40</v>
      </c>
      <c r="C291" s="9">
        <v>15</v>
      </c>
      <c r="D291" s="13" t="s">
        <v>62</v>
      </c>
      <c r="E291" s="37"/>
      <c r="F291" s="37"/>
      <c r="G291" s="37"/>
      <c r="H291" s="37"/>
      <c r="I291" s="37"/>
      <c r="J291" s="37"/>
      <c r="K291" s="37"/>
    </row>
    <row r="292" spans="1:11" ht="77.25" x14ac:dyDescent="0.25">
      <c r="A292" s="114"/>
      <c r="B292" s="7" t="s">
        <v>163</v>
      </c>
      <c r="C292" s="7"/>
      <c r="D292" s="7" t="s">
        <v>164</v>
      </c>
      <c r="E292" s="41"/>
      <c r="F292" s="41"/>
      <c r="G292" s="41"/>
      <c r="H292" s="41"/>
      <c r="I292" s="41"/>
      <c r="J292" s="41"/>
      <c r="K292" s="41"/>
    </row>
    <row r="293" spans="1:11" ht="26.25" x14ac:dyDescent="0.25">
      <c r="A293" s="114"/>
      <c r="B293" s="7" t="s">
        <v>165</v>
      </c>
      <c r="C293" s="7"/>
      <c r="D293" s="7" t="s">
        <v>166</v>
      </c>
      <c r="E293" s="41"/>
      <c r="F293" s="41"/>
      <c r="G293" s="41"/>
      <c r="H293" s="41"/>
      <c r="I293" s="41"/>
      <c r="J293" s="41"/>
      <c r="K293" s="41"/>
    </row>
    <row r="294" spans="1:11" ht="26.25" x14ac:dyDescent="0.25">
      <c r="A294" s="115"/>
      <c r="B294" s="61" t="s">
        <v>167</v>
      </c>
      <c r="C294" s="61"/>
      <c r="D294" s="61"/>
      <c r="E294" s="41"/>
      <c r="F294" s="41"/>
      <c r="G294" s="41"/>
      <c r="H294" s="41"/>
      <c r="I294" s="41"/>
      <c r="J294" s="41"/>
      <c r="K294" s="41"/>
    </row>
    <row r="295" spans="1:11" ht="120" x14ac:dyDescent="0.25">
      <c r="A295" s="89" t="s">
        <v>25</v>
      </c>
      <c r="B295" s="51" t="s">
        <v>18</v>
      </c>
      <c r="C295" s="51" t="s">
        <v>18</v>
      </c>
      <c r="D295" s="51" t="s">
        <v>18</v>
      </c>
      <c r="E295" s="51" t="s">
        <v>18</v>
      </c>
      <c r="F295" s="52"/>
      <c r="G295" s="52"/>
      <c r="H295" s="52"/>
      <c r="I295" s="52"/>
      <c r="J295" s="52"/>
      <c r="K295" s="52"/>
    </row>
    <row r="296" spans="1:11" ht="60" x14ac:dyDescent="0.25">
      <c r="A296" s="88" t="s">
        <v>26</v>
      </c>
      <c r="B296" s="36" t="s">
        <v>18</v>
      </c>
      <c r="C296" s="36" t="s">
        <v>18</v>
      </c>
      <c r="D296" s="36" t="s">
        <v>18</v>
      </c>
      <c r="E296" s="36" t="s">
        <v>18</v>
      </c>
      <c r="F296" s="37"/>
      <c r="G296" s="37"/>
      <c r="H296" s="37"/>
      <c r="I296" s="37"/>
      <c r="J296" s="37"/>
      <c r="K296" s="37"/>
    </row>
    <row r="297" spans="1:11" ht="15" x14ac:dyDescent="0.25">
      <c r="A297" s="88" t="s">
        <v>21</v>
      </c>
      <c r="B297" s="37"/>
      <c r="C297" s="37"/>
      <c r="D297" s="37"/>
      <c r="E297" s="37"/>
      <c r="F297" s="37"/>
      <c r="G297" s="37"/>
      <c r="H297" s="37"/>
      <c r="I297" s="37"/>
      <c r="J297" s="37"/>
      <c r="K297" s="37"/>
    </row>
    <row r="298" spans="1:11" ht="15" x14ac:dyDescent="0.25">
      <c r="A298" s="88" t="s">
        <v>364</v>
      </c>
      <c r="B298" s="37"/>
      <c r="C298" s="37"/>
      <c r="D298" s="37"/>
      <c r="E298" s="37"/>
      <c r="F298" s="37"/>
      <c r="G298" s="37"/>
      <c r="H298" s="37"/>
      <c r="I298" s="37"/>
      <c r="J298" s="37"/>
      <c r="K298" s="37"/>
    </row>
    <row r="299" spans="1:11" ht="105" x14ac:dyDescent="0.25">
      <c r="A299" s="88" t="s">
        <v>27</v>
      </c>
      <c r="B299" s="36" t="s">
        <v>18</v>
      </c>
      <c r="C299" s="36" t="s">
        <v>18</v>
      </c>
      <c r="D299" s="36" t="s">
        <v>18</v>
      </c>
      <c r="E299" s="36" t="s">
        <v>18</v>
      </c>
      <c r="F299" s="37"/>
      <c r="G299" s="37"/>
      <c r="H299" s="37"/>
      <c r="I299" s="37"/>
      <c r="J299" s="37"/>
      <c r="K299" s="37"/>
    </row>
    <row r="300" spans="1:11" ht="15" x14ac:dyDescent="0.25">
      <c r="A300" s="88" t="s">
        <v>21</v>
      </c>
      <c r="B300" s="37"/>
      <c r="C300" s="37"/>
      <c r="D300" s="37"/>
      <c r="E300" s="37"/>
      <c r="F300" s="37"/>
      <c r="G300" s="37"/>
      <c r="H300" s="37"/>
      <c r="I300" s="37"/>
      <c r="J300" s="37"/>
      <c r="K300" s="37"/>
    </row>
    <row r="301" spans="1:11" ht="15" x14ac:dyDescent="0.25">
      <c r="A301" s="88" t="s">
        <v>364</v>
      </c>
      <c r="B301" s="37"/>
      <c r="C301" s="37"/>
      <c r="D301" s="37"/>
      <c r="E301" s="37"/>
      <c r="F301" s="37"/>
      <c r="G301" s="37"/>
      <c r="H301" s="37"/>
      <c r="I301" s="37"/>
      <c r="J301" s="37"/>
      <c r="K301" s="37"/>
    </row>
    <row r="302" spans="1:11" ht="90" x14ac:dyDescent="0.25">
      <c r="A302" s="88" t="s">
        <v>28</v>
      </c>
      <c r="B302" s="36" t="s">
        <v>18</v>
      </c>
      <c r="C302" s="36" t="s">
        <v>18</v>
      </c>
      <c r="D302" s="36" t="s">
        <v>18</v>
      </c>
      <c r="E302" s="36" t="s">
        <v>18</v>
      </c>
      <c r="F302" s="37"/>
      <c r="G302" s="37"/>
      <c r="H302" s="37"/>
      <c r="I302" s="37"/>
      <c r="J302" s="37"/>
      <c r="K302" s="37"/>
    </row>
    <row r="303" spans="1:11" ht="15" x14ac:dyDescent="0.25">
      <c r="A303" s="88" t="s">
        <v>21</v>
      </c>
      <c r="B303" s="37"/>
      <c r="C303" s="37"/>
      <c r="D303" s="37"/>
      <c r="E303" s="37"/>
      <c r="F303" s="37"/>
      <c r="G303" s="37"/>
      <c r="H303" s="37"/>
      <c r="I303" s="37"/>
      <c r="J303" s="37"/>
      <c r="K303" s="37"/>
    </row>
    <row r="304" spans="1:11" ht="15" x14ac:dyDescent="0.25">
      <c r="A304" s="88" t="s">
        <v>364</v>
      </c>
      <c r="B304" s="37"/>
      <c r="C304" s="37"/>
      <c r="D304" s="37"/>
      <c r="E304" s="37"/>
      <c r="F304" s="37"/>
      <c r="G304" s="37"/>
      <c r="H304" s="37"/>
      <c r="I304" s="37"/>
      <c r="J304" s="37"/>
      <c r="K304" s="37"/>
    </row>
    <row r="305" spans="1:11" ht="90" x14ac:dyDescent="0.25">
      <c r="A305" s="88" t="s">
        <v>29</v>
      </c>
      <c r="B305" s="36" t="s">
        <v>18</v>
      </c>
      <c r="C305" s="36" t="s">
        <v>18</v>
      </c>
      <c r="D305" s="36" t="s">
        <v>18</v>
      </c>
      <c r="E305" s="36" t="s">
        <v>18</v>
      </c>
      <c r="F305" s="37"/>
      <c r="G305" s="37"/>
      <c r="H305" s="37"/>
      <c r="I305" s="37"/>
      <c r="J305" s="37"/>
      <c r="K305" s="37"/>
    </row>
    <row r="306" spans="1:11" ht="15" x14ac:dyDescent="0.25">
      <c r="A306" s="88" t="s">
        <v>21</v>
      </c>
      <c r="B306" s="37"/>
      <c r="C306" s="37"/>
      <c r="D306" s="37"/>
      <c r="E306" s="37"/>
      <c r="F306" s="37"/>
      <c r="G306" s="37"/>
      <c r="H306" s="37"/>
      <c r="I306" s="37"/>
      <c r="J306" s="37"/>
      <c r="K306" s="37"/>
    </row>
    <row r="307" spans="1:11" ht="15" x14ac:dyDescent="0.25">
      <c r="A307" s="88" t="s">
        <v>364</v>
      </c>
      <c r="B307" s="37"/>
      <c r="C307" s="37"/>
      <c r="D307" s="37"/>
      <c r="E307" s="37"/>
      <c r="F307" s="37"/>
      <c r="G307" s="37"/>
      <c r="H307" s="37"/>
      <c r="I307" s="37"/>
      <c r="J307" s="37"/>
      <c r="K307" s="37"/>
    </row>
    <row r="308" spans="1:11" ht="150" x14ac:dyDescent="0.25">
      <c r="A308" s="89" t="s">
        <v>30</v>
      </c>
      <c r="B308" s="51" t="s">
        <v>18</v>
      </c>
      <c r="C308" s="51" t="s">
        <v>18</v>
      </c>
      <c r="D308" s="51" t="s">
        <v>18</v>
      </c>
      <c r="E308" s="51" t="s">
        <v>18</v>
      </c>
      <c r="F308" s="52"/>
      <c r="G308" s="52"/>
      <c r="H308" s="52"/>
      <c r="I308" s="52"/>
      <c r="J308" s="52"/>
      <c r="K308" s="52"/>
    </row>
    <row r="309" spans="1:11" ht="30" x14ac:dyDescent="0.25">
      <c r="A309" s="88" t="s">
        <v>31</v>
      </c>
      <c r="B309" s="36" t="s">
        <v>18</v>
      </c>
      <c r="C309" s="36" t="s">
        <v>18</v>
      </c>
      <c r="D309" s="36" t="s">
        <v>18</v>
      </c>
      <c r="E309" s="36" t="s">
        <v>18</v>
      </c>
      <c r="F309" s="37"/>
      <c r="G309" s="37"/>
      <c r="H309" s="37"/>
      <c r="I309" s="37"/>
      <c r="J309" s="37"/>
      <c r="K309" s="37"/>
    </row>
    <row r="310" spans="1:11" ht="15" x14ac:dyDescent="0.25">
      <c r="A310" s="88" t="s">
        <v>21</v>
      </c>
      <c r="B310" s="37"/>
      <c r="C310" s="37"/>
      <c r="D310" s="37"/>
      <c r="E310" s="37"/>
      <c r="F310" s="37"/>
      <c r="G310" s="37"/>
      <c r="H310" s="37"/>
      <c r="I310" s="37"/>
      <c r="J310" s="37"/>
      <c r="K310" s="37"/>
    </row>
    <row r="311" spans="1:11" ht="15" x14ac:dyDescent="0.25">
      <c r="A311" s="88" t="s">
        <v>364</v>
      </c>
      <c r="B311" s="37"/>
      <c r="C311" s="37"/>
      <c r="D311" s="37"/>
      <c r="E311" s="37"/>
      <c r="F311" s="37"/>
      <c r="G311" s="37"/>
      <c r="H311" s="37"/>
      <c r="I311" s="37"/>
      <c r="J311" s="37"/>
      <c r="K311" s="37"/>
    </row>
    <row r="312" spans="1:11" ht="30" x14ac:dyDescent="0.25">
      <c r="A312" s="88" t="s">
        <v>32</v>
      </c>
      <c r="B312" s="36" t="s">
        <v>18</v>
      </c>
      <c r="C312" s="36" t="s">
        <v>18</v>
      </c>
      <c r="D312" s="36" t="s">
        <v>18</v>
      </c>
      <c r="E312" s="36" t="s">
        <v>18</v>
      </c>
      <c r="F312" s="37"/>
      <c r="G312" s="37"/>
      <c r="H312" s="37"/>
      <c r="I312" s="37"/>
      <c r="J312" s="37"/>
      <c r="K312" s="37"/>
    </row>
    <row r="313" spans="1:11" ht="15" x14ac:dyDescent="0.25">
      <c r="A313" s="88" t="s">
        <v>21</v>
      </c>
      <c r="B313" s="37"/>
      <c r="C313" s="37"/>
      <c r="D313" s="37"/>
      <c r="E313" s="37"/>
      <c r="F313" s="37"/>
      <c r="G313" s="37"/>
      <c r="H313" s="37"/>
      <c r="I313" s="37"/>
      <c r="J313" s="37"/>
      <c r="K313" s="37"/>
    </row>
    <row r="314" spans="1:11" ht="15" x14ac:dyDescent="0.25">
      <c r="A314" s="88" t="s">
        <v>364</v>
      </c>
      <c r="B314" s="37"/>
      <c r="C314" s="37"/>
      <c r="D314" s="37"/>
      <c r="E314" s="37"/>
      <c r="F314" s="37"/>
      <c r="G314" s="37"/>
      <c r="H314" s="37"/>
      <c r="I314" s="37"/>
      <c r="J314" s="37"/>
      <c r="K314" s="37"/>
    </row>
    <row r="315" spans="1:11" ht="45" x14ac:dyDescent="0.25">
      <c r="A315" s="88" t="s">
        <v>33</v>
      </c>
      <c r="B315" s="36" t="s">
        <v>18</v>
      </c>
      <c r="C315" s="36" t="s">
        <v>18</v>
      </c>
      <c r="D315" s="36" t="s">
        <v>18</v>
      </c>
      <c r="E315" s="36" t="s">
        <v>18</v>
      </c>
      <c r="F315" s="37"/>
      <c r="G315" s="37"/>
      <c r="H315" s="37"/>
      <c r="I315" s="37"/>
      <c r="J315" s="37"/>
      <c r="K315" s="37"/>
    </row>
    <row r="316" spans="1:11" ht="15" x14ac:dyDescent="0.25">
      <c r="A316" s="88" t="s">
        <v>21</v>
      </c>
      <c r="B316" s="37"/>
      <c r="C316" s="37"/>
      <c r="D316" s="37"/>
      <c r="E316" s="37"/>
      <c r="F316" s="37"/>
      <c r="G316" s="37"/>
      <c r="H316" s="37"/>
      <c r="I316" s="37"/>
      <c r="J316" s="37"/>
      <c r="K316" s="37"/>
    </row>
    <row r="317" spans="1:11" ht="15" x14ac:dyDescent="0.25">
      <c r="A317" s="88" t="s">
        <v>364</v>
      </c>
      <c r="B317" s="37"/>
      <c r="C317" s="37"/>
      <c r="D317" s="37"/>
      <c r="E317" s="37"/>
      <c r="F317" s="37"/>
      <c r="G317" s="37"/>
      <c r="H317" s="37"/>
      <c r="I317" s="37"/>
      <c r="J317" s="37"/>
      <c r="K317" s="37"/>
    </row>
    <row r="318" spans="1:11" ht="75" x14ac:dyDescent="0.25">
      <c r="A318" s="89" t="s">
        <v>34</v>
      </c>
      <c r="B318" s="51" t="s">
        <v>18</v>
      </c>
      <c r="C318" s="51" t="s">
        <v>18</v>
      </c>
      <c r="D318" s="51" t="s">
        <v>18</v>
      </c>
      <c r="E318" s="51" t="s">
        <v>18</v>
      </c>
      <c r="F318" s="52"/>
      <c r="G318" s="52"/>
      <c r="H318" s="52"/>
      <c r="I318" s="52"/>
      <c r="J318" s="52"/>
      <c r="K318" s="52"/>
    </row>
    <row r="319" spans="1:11" ht="15" x14ac:dyDescent="0.25">
      <c r="A319" s="88" t="s">
        <v>21</v>
      </c>
      <c r="B319" s="37"/>
      <c r="C319" s="37"/>
      <c r="D319" s="37"/>
      <c r="E319" s="37"/>
      <c r="F319" s="37"/>
      <c r="G319" s="37"/>
      <c r="H319" s="37"/>
      <c r="I319" s="37"/>
      <c r="J319" s="37"/>
      <c r="K319" s="37"/>
    </row>
    <row r="320" spans="1:11" ht="15" x14ac:dyDescent="0.25">
      <c r="A320" s="88" t="s">
        <v>364</v>
      </c>
      <c r="B320" s="37"/>
      <c r="C320" s="37"/>
      <c r="D320" s="37"/>
      <c r="E320" s="37"/>
      <c r="F320" s="37"/>
      <c r="G320" s="37"/>
      <c r="H320" s="37"/>
      <c r="I320" s="37"/>
      <c r="J320" s="37"/>
      <c r="K320" s="37"/>
    </row>
    <row r="321" spans="1:11" ht="105" x14ac:dyDescent="0.25">
      <c r="A321" s="89" t="s">
        <v>35</v>
      </c>
      <c r="B321" s="51" t="s">
        <v>18</v>
      </c>
      <c r="C321" s="51" t="s">
        <v>18</v>
      </c>
      <c r="D321" s="51" t="s">
        <v>18</v>
      </c>
      <c r="E321" s="51" t="s">
        <v>18</v>
      </c>
      <c r="F321" s="52"/>
      <c r="G321" s="52"/>
      <c r="H321" s="52"/>
      <c r="I321" s="52"/>
      <c r="J321" s="52"/>
      <c r="K321" s="52"/>
    </row>
    <row r="322" spans="1:11" ht="45" x14ac:dyDescent="0.25">
      <c r="A322" s="90" t="s">
        <v>365</v>
      </c>
      <c r="B322" s="37"/>
      <c r="C322" s="37"/>
      <c r="D322" s="37"/>
      <c r="E322" s="37"/>
      <c r="F322" s="37"/>
      <c r="G322" s="37"/>
      <c r="H322" s="37"/>
      <c r="I322" s="37"/>
      <c r="J322" s="37"/>
      <c r="K322" s="37"/>
    </row>
    <row r="323" spans="1:11" ht="30" x14ac:dyDescent="0.25">
      <c r="A323" s="88" t="s">
        <v>366</v>
      </c>
      <c r="B323" s="37"/>
      <c r="C323" s="37"/>
      <c r="D323" s="37"/>
      <c r="E323" s="37"/>
      <c r="F323" s="37"/>
      <c r="G323" s="37"/>
      <c r="H323" s="37"/>
      <c r="I323" s="37"/>
      <c r="J323" s="37"/>
      <c r="K323" s="37"/>
    </row>
    <row r="324" spans="1:11" ht="150" x14ac:dyDescent="0.25">
      <c r="A324" s="88" t="s">
        <v>367</v>
      </c>
      <c r="B324" s="37"/>
      <c r="C324" s="37"/>
      <c r="D324" s="37"/>
      <c r="E324" s="37"/>
      <c r="F324" s="37"/>
      <c r="G324" s="37"/>
      <c r="H324" s="37"/>
      <c r="I324" s="37"/>
      <c r="J324" s="37"/>
      <c r="K324" s="37"/>
    </row>
    <row r="325" spans="1:11" ht="15" x14ac:dyDescent="0.25">
      <c r="A325" s="88" t="s">
        <v>21</v>
      </c>
      <c r="B325" s="37"/>
      <c r="C325" s="37"/>
      <c r="D325" s="37"/>
      <c r="E325" s="37"/>
      <c r="F325" s="37"/>
      <c r="G325" s="37"/>
      <c r="H325" s="37"/>
      <c r="I325" s="37"/>
      <c r="J325" s="37"/>
      <c r="K325" s="37"/>
    </row>
    <row r="326" spans="1:11" ht="15" x14ac:dyDescent="0.25">
      <c r="A326" s="88" t="s">
        <v>364</v>
      </c>
      <c r="B326" s="37"/>
      <c r="C326" s="37"/>
      <c r="D326" s="37"/>
      <c r="E326" s="37"/>
      <c r="F326" s="37"/>
      <c r="G326" s="37"/>
      <c r="H326" s="37"/>
      <c r="I326" s="37"/>
      <c r="J326" s="37"/>
      <c r="K326" s="37"/>
    </row>
    <row r="327" spans="1:11" ht="30" x14ac:dyDescent="0.25">
      <c r="A327" s="88" t="s">
        <v>368</v>
      </c>
      <c r="B327" s="37"/>
      <c r="C327" s="37"/>
      <c r="D327" s="37"/>
      <c r="E327" s="37"/>
      <c r="F327" s="37"/>
      <c r="G327" s="37"/>
      <c r="H327" s="37"/>
      <c r="I327" s="37"/>
      <c r="J327" s="37"/>
      <c r="K327" s="37"/>
    </row>
    <row r="328" spans="1:11" ht="105" x14ac:dyDescent="0.25">
      <c r="A328" s="88" t="s">
        <v>369</v>
      </c>
      <c r="B328" s="37"/>
      <c r="C328" s="37"/>
      <c r="D328" s="37"/>
      <c r="E328" s="37"/>
      <c r="F328" s="37"/>
      <c r="G328" s="37"/>
      <c r="H328" s="37"/>
      <c r="I328" s="37"/>
      <c r="J328" s="37"/>
      <c r="K328" s="37"/>
    </row>
    <row r="329" spans="1:11" ht="15" x14ac:dyDescent="0.25">
      <c r="A329" s="88" t="s">
        <v>21</v>
      </c>
      <c r="B329" s="37"/>
      <c r="C329" s="37"/>
      <c r="D329" s="37"/>
      <c r="E329" s="37"/>
      <c r="F329" s="37"/>
      <c r="G329" s="37"/>
      <c r="H329" s="37"/>
      <c r="I329" s="37"/>
      <c r="J329" s="37"/>
      <c r="K329" s="37"/>
    </row>
    <row r="330" spans="1:11" ht="15" x14ac:dyDescent="0.25">
      <c r="A330" s="88" t="s">
        <v>364</v>
      </c>
      <c r="B330" s="37"/>
      <c r="C330" s="37"/>
      <c r="D330" s="37"/>
      <c r="E330" s="37"/>
      <c r="F330" s="37"/>
      <c r="G330" s="37"/>
      <c r="H330" s="37"/>
      <c r="I330" s="37"/>
      <c r="J330" s="37"/>
      <c r="K330" s="37"/>
    </row>
    <row r="331" spans="1:11" ht="45" x14ac:dyDescent="0.25">
      <c r="A331" s="88" t="s">
        <v>370</v>
      </c>
      <c r="B331" s="37"/>
      <c r="C331" s="37"/>
      <c r="D331" s="37"/>
      <c r="E331" s="37"/>
      <c r="F331" s="37"/>
      <c r="G331" s="37"/>
      <c r="H331" s="37"/>
      <c r="I331" s="37"/>
      <c r="J331" s="37"/>
      <c r="K331" s="37"/>
    </row>
    <row r="332" spans="1:11" ht="15" x14ac:dyDescent="0.25">
      <c r="A332" s="88" t="s">
        <v>21</v>
      </c>
      <c r="B332" s="37"/>
      <c r="C332" s="37"/>
      <c r="D332" s="37"/>
      <c r="E332" s="37"/>
      <c r="F332" s="37"/>
      <c r="G332" s="37"/>
      <c r="H332" s="37"/>
      <c r="I332" s="37"/>
      <c r="J332" s="37"/>
      <c r="K332" s="37"/>
    </row>
    <row r="333" spans="1:11" ht="15" x14ac:dyDescent="0.25">
      <c r="A333" s="88" t="s">
        <v>364</v>
      </c>
      <c r="B333" s="37"/>
      <c r="C333" s="37"/>
      <c r="D333" s="37"/>
      <c r="E333" s="37"/>
      <c r="F333" s="37"/>
      <c r="G333" s="37"/>
      <c r="H333" s="37"/>
      <c r="I333" s="37"/>
      <c r="J333" s="37"/>
      <c r="K333" s="37"/>
    </row>
    <row r="334" spans="1:11" ht="60" x14ac:dyDescent="0.25">
      <c r="A334" s="89" t="s">
        <v>37</v>
      </c>
      <c r="B334" s="51" t="s">
        <v>18</v>
      </c>
      <c r="C334" s="51" t="s">
        <v>18</v>
      </c>
      <c r="D334" s="51" t="s">
        <v>18</v>
      </c>
      <c r="E334" s="51" t="s">
        <v>18</v>
      </c>
      <c r="F334" s="51" t="s">
        <v>18</v>
      </c>
      <c r="G334" s="51" t="s">
        <v>18</v>
      </c>
      <c r="H334" s="51" t="s">
        <v>18</v>
      </c>
      <c r="I334" s="51" t="s">
        <v>18</v>
      </c>
      <c r="J334" s="52"/>
      <c r="K334" s="52"/>
    </row>
    <row r="335" spans="1:11" ht="51" customHeight="1" x14ac:dyDescent="0.2">
      <c r="A335" s="91" t="s">
        <v>374</v>
      </c>
      <c r="B335" s="44"/>
      <c r="C335" s="44"/>
      <c r="D335" s="44"/>
      <c r="E335" s="44"/>
      <c r="F335" s="45">
        <f>F336</f>
        <v>2199924</v>
      </c>
      <c r="G335" s="45">
        <f t="shared" ref="G335:K335" si="29">G336</f>
        <v>2181777.9500000002</v>
      </c>
      <c r="H335" s="45">
        <f t="shared" si="29"/>
        <v>3326593.69</v>
      </c>
      <c r="I335" s="45">
        <f t="shared" si="29"/>
        <v>3979300</v>
      </c>
      <c r="J335" s="45">
        <f t="shared" si="29"/>
        <v>3839300</v>
      </c>
      <c r="K335" s="45">
        <f t="shared" si="29"/>
        <v>3839300</v>
      </c>
    </row>
    <row r="336" spans="1:11" ht="90" x14ac:dyDescent="0.25">
      <c r="A336" s="92" t="s">
        <v>17</v>
      </c>
      <c r="B336" s="43" t="s">
        <v>18</v>
      </c>
      <c r="C336" s="43" t="s">
        <v>18</v>
      </c>
      <c r="D336" s="43" t="s">
        <v>18</v>
      </c>
      <c r="E336" s="43" t="s">
        <v>18</v>
      </c>
      <c r="F336" s="54">
        <f>F337+F344</f>
        <v>2199924</v>
      </c>
      <c r="G336" s="54">
        <f t="shared" ref="G336:K336" si="30">G337+G344</f>
        <v>2181777.9500000002</v>
      </c>
      <c r="H336" s="54">
        <f>H337+H344</f>
        <v>3326593.69</v>
      </c>
      <c r="I336" s="54">
        <f>I337+I344</f>
        <v>3979300</v>
      </c>
      <c r="J336" s="54">
        <f t="shared" si="30"/>
        <v>3839300</v>
      </c>
      <c r="K336" s="54">
        <f t="shared" si="30"/>
        <v>3839300</v>
      </c>
    </row>
    <row r="337" spans="1:11" ht="75" x14ac:dyDescent="0.25">
      <c r="A337" s="92" t="s">
        <v>19</v>
      </c>
      <c r="B337" s="43" t="s">
        <v>18</v>
      </c>
      <c r="C337" s="43" t="s">
        <v>18</v>
      </c>
      <c r="D337" s="43" t="s">
        <v>18</v>
      </c>
      <c r="E337" s="43" t="s">
        <v>18</v>
      </c>
      <c r="F337" s="54">
        <f>F338+F341</f>
        <v>536700</v>
      </c>
      <c r="G337" s="54">
        <f t="shared" ref="G337:K337" si="31">G338+G341</f>
        <v>536700</v>
      </c>
      <c r="H337" s="54">
        <f>H338+H341</f>
        <v>533000</v>
      </c>
      <c r="I337" s="54">
        <f t="shared" si="31"/>
        <v>795700</v>
      </c>
      <c r="J337" s="54">
        <f t="shared" si="31"/>
        <v>0</v>
      </c>
      <c r="K337" s="54">
        <f t="shared" si="31"/>
        <v>0</v>
      </c>
    </row>
    <row r="338" spans="1:11" ht="75" x14ac:dyDescent="0.25">
      <c r="A338" s="93" t="s">
        <v>20</v>
      </c>
      <c r="B338" s="40" t="s">
        <v>18</v>
      </c>
      <c r="C338" s="40" t="s">
        <v>18</v>
      </c>
      <c r="D338" s="40" t="s">
        <v>18</v>
      </c>
      <c r="E338" s="40" t="s">
        <v>18</v>
      </c>
      <c r="F338" s="41"/>
      <c r="G338" s="41"/>
      <c r="H338" s="41"/>
      <c r="I338" s="41"/>
      <c r="J338" s="41"/>
      <c r="K338" s="41"/>
    </row>
    <row r="339" spans="1:11" ht="15" x14ac:dyDescent="0.25">
      <c r="A339" s="93" t="s">
        <v>21</v>
      </c>
      <c r="B339" s="41"/>
      <c r="C339" s="41"/>
      <c r="D339" s="41"/>
      <c r="E339" s="41"/>
      <c r="F339" s="41"/>
      <c r="G339" s="41"/>
      <c r="H339" s="41"/>
      <c r="I339" s="41"/>
      <c r="J339" s="41"/>
      <c r="K339" s="41"/>
    </row>
    <row r="340" spans="1:11" ht="15" x14ac:dyDescent="0.25">
      <c r="A340" s="93" t="s">
        <v>364</v>
      </c>
      <c r="B340" s="41"/>
      <c r="C340" s="41"/>
      <c r="D340" s="41"/>
      <c r="E340" s="41"/>
      <c r="F340" s="41"/>
      <c r="G340" s="41"/>
      <c r="H340" s="41"/>
      <c r="I340" s="41"/>
      <c r="J340" s="41"/>
      <c r="K340" s="41"/>
    </row>
    <row r="341" spans="1:11" ht="75" x14ac:dyDescent="0.25">
      <c r="A341" s="93" t="s">
        <v>23</v>
      </c>
      <c r="B341" s="40" t="s">
        <v>18</v>
      </c>
      <c r="C341" s="40" t="s">
        <v>18</v>
      </c>
      <c r="D341" s="40" t="s">
        <v>18</v>
      </c>
      <c r="E341" s="40" t="s">
        <v>18</v>
      </c>
      <c r="F341" s="42">
        <f>F343</f>
        <v>536700</v>
      </c>
      <c r="G341" s="42">
        <f t="shared" ref="G341:K341" si="32">G343</f>
        <v>536700</v>
      </c>
      <c r="H341" s="42">
        <f t="shared" si="32"/>
        <v>533000</v>
      </c>
      <c r="I341" s="42">
        <f t="shared" si="32"/>
        <v>795700</v>
      </c>
      <c r="J341" s="42">
        <f t="shared" si="32"/>
        <v>0</v>
      </c>
      <c r="K341" s="42">
        <f t="shared" si="32"/>
        <v>0</v>
      </c>
    </row>
    <row r="342" spans="1:11" ht="15" x14ac:dyDescent="0.25">
      <c r="A342" s="93" t="s">
        <v>21</v>
      </c>
      <c r="B342" s="41"/>
      <c r="C342" s="41"/>
      <c r="D342" s="41"/>
      <c r="E342" s="41"/>
      <c r="F342" s="41"/>
      <c r="G342" s="41"/>
      <c r="H342" s="41"/>
      <c r="I342" s="41"/>
      <c r="J342" s="41"/>
      <c r="K342" s="41"/>
    </row>
    <row r="343" spans="1:11" ht="45" x14ac:dyDescent="0.25">
      <c r="A343" s="93" t="s">
        <v>375</v>
      </c>
      <c r="B343" s="41"/>
      <c r="C343" s="41"/>
      <c r="D343" s="41"/>
      <c r="E343" s="41"/>
      <c r="F343" s="42">
        <v>536700</v>
      </c>
      <c r="G343" s="42">
        <v>536700</v>
      </c>
      <c r="H343" s="42">
        <v>533000</v>
      </c>
      <c r="I343" s="42">
        <v>795700</v>
      </c>
      <c r="J343" s="42">
        <v>0</v>
      </c>
      <c r="K343" s="42">
        <v>0</v>
      </c>
    </row>
    <row r="344" spans="1:11" ht="165" x14ac:dyDescent="0.25">
      <c r="A344" s="92" t="s">
        <v>24</v>
      </c>
      <c r="B344" s="43" t="s">
        <v>18</v>
      </c>
      <c r="C344" s="43" t="s">
        <v>18</v>
      </c>
      <c r="D344" s="43" t="s">
        <v>18</v>
      </c>
      <c r="E344" s="43" t="s">
        <v>18</v>
      </c>
      <c r="F344" s="54">
        <f>F349</f>
        <v>1663224</v>
      </c>
      <c r="G344" s="54">
        <f t="shared" ref="G344" si="33">G349</f>
        <v>1645077.95</v>
      </c>
      <c r="H344" s="54">
        <f>H347+H350+H349</f>
        <v>2793593.69</v>
      </c>
      <c r="I344" s="54">
        <f>I349+I350</f>
        <v>3183600</v>
      </c>
      <c r="J344" s="54">
        <f t="shared" ref="J344:K344" si="34">J349+J350</f>
        <v>3839300</v>
      </c>
      <c r="K344" s="54">
        <f t="shared" si="34"/>
        <v>3839300</v>
      </c>
    </row>
    <row r="345" spans="1:11" ht="15" x14ac:dyDescent="0.25">
      <c r="A345" s="93" t="s">
        <v>21</v>
      </c>
      <c r="B345" s="41"/>
      <c r="C345" s="41"/>
      <c r="D345" s="41"/>
      <c r="E345" s="41"/>
      <c r="F345" s="41"/>
      <c r="G345" s="41"/>
      <c r="H345" s="41"/>
      <c r="I345" s="41"/>
      <c r="J345" s="41"/>
      <c r="K345" s="41"/>
    </row>
    <row r="346" spans="1:11" ht="14.45" customHeight="1" x14ac:dyDescent="0.25">
      <c r="A346" s="113" t="s">
        <v>357</v>
      </c>
      <c r="B346" s="8" t="s">
        <v>40</v>
      </c>
      <c r="C346" s="9">
        <v>15</v>
      </c>
      <c r="D346" s="13" t="s">
        <v>62</v>
      </c>
      <c r="E346" s="41"/>
      <c r="F346" s="41"/>
      <c r="G346" s="41"/>
      <c r="H346" s="41"/>
      <c r="I346" s="41"/>
      <c r="J346" s="41"/>
      <c r="K346" s="41"/>
    </row>
    <row r="347" spans="1:11" ht="77.25" x14ac:dyDescent="0.25">
      <c r="A347" s="114"/>
      <c r="B347" s="7" t="s">
        <v>163</v>
      </c>
      <c r="C347" s="7"/>
      <c r="D347" s="7" t="s">
        <v>164</v>
      </c>
      <c r="E347" s="41"/>
      <c r="F347" s="41"/>
      <c r="G347" s="41"/>
      <c r="H347" s="41"/>
      <c r="I347" s="41"/>
      <c r="J347" s="41"/>
      <c r="K347" s="41"/>
    </row>
    <row r="348" spans="1:11" ht="26.25" x14ac:dyDescent="0.25">
      <c r="A348" s="114"/>
      <c r="B348" s="7" t="s">
        <v>165</v>
      </c>
      <c r="C348" s="7"/>
      <c r="D348" s="7" t="s">
        <v>166</v>
      </c>
      <c r="E348" s="41"/>
      <c r="F348" s="41"/>
      <c r="G348" s="41"/>
      <c r="H348" s="41"/>
      <c r="I348" s="41"/>
      <c r="J348" s="41"/>
      <c r="K348" s="41"/>
    </row>
    <row r="349" spans="1:11" ht="26.25" x14ac:dyDescent="0.25">
      <c r="A349" s="115"/>
      <c r="B349" s="61" t="s">
        <v>167</v>
      </c>
      <c r="C349" s="61"/>
      <c r="D349" s="61"/>
      <c r="E349" s="55" t="s">
        <v>376</v>
      </c>
      <c r="F349" s="42">
        <v>1663224</v>
      </c>
      <c r="G349" s="42">
        <v>1645077.95</v>
      </c>
      <c r="H349" s="42">
        <v>2763593.69</v>
      </c>
      <c r="I349" s="42">
        <f>3934300-795700</f>
        <v>3138600</v>
      </c>
      <c r="J349" s="42">
        <v>3794300</v>
      </c>
      <c r="K349" s="42">
        <v>3794300</v>
      </c>
    </row>
    <row r="350" spans="1:11" ht="48.6" customHeight="1" x14ac:dyDescent="0.25">
      <c r="A350" s="106" t="s">
        <v>372</v>
      </c>
      <c r="B350" s="8" t="s">
        <v>40</v>
      </c>
      <c r="C350" s="9">
        <v>15</v>
      </c>
      <c r="D350" s="13" t="s">
        <v>62</v>
      </c>
      <c r="E350" s="55" t="s">
        <v>356</v>
      </c>
      <c r="F350" s="42"/>
      <c r="G350" s="42"/>
      <c r="H350" s="42">
        <v>30000</v>
      </c>
      <c r="I350" s="42">
        <v>45000</v>
      </c>
      <c r="J350" s="42">
        <v>45000</v>
      </c>
      <c r="K350" s="42">
        <v>45000</v>
      </c>
    </row>
    <row r="351" spans="1:11" ht="77.25" x14ac:dyDescent="0.25">
      <c r="A351" s="107"/>
      <c r="B351" s="7" t="s">
        <v>163</v>
      </c>
      <c r="C351" s="7"/>
      <c r="D351" s="7" t="s">
        <v>164</v>
      </c>
      <c r="E351" s="55"/>
      <c r="F351" s="42"/>
      <c r="G351" s="42"/>
      <c r="H351" s="42"/>
      <c r="I351" s="42"/>
      <c r="J351" s="42"/>
      <c r="K351" s="42"/>
    </row>
    <row r="352" spans="1:11" ht="26.25" x14ac:dyDescent="0.25">
      <c r="A352" s="107"/>
      <c r="B352" s="7" t="s">
        <v>165</v>
      </c>
      <c r="C352" s="7"/>
      <c r="D352" s="7" t="s">
        <v>166</v>
      </c>
      <c r="E352" s="55"/>
      <c r="F352" s="42"/>
      <c r="G352" s="42"/>
      <c r="H352" s="42"/>
      <c r="I352" s="42"/>
      <c r="J352" s="42"/>
      <c r="K352" s="42"/>
    </row>
    <row r="353" spans="1:11" ht="26.25" x14ac:dyDescent="0.25">
      <c r="A353" s="108"/>
      <c r="B353" s="61" t="s">
        <v>167</v>
      </c>
      <c r="C353" s="61"/>
      <c r="D353" s="61"/>
      <c r="E353" s="55"/>
      <c r="F353" s="42"/>
      <c r="G353" s="42"/>
      <c r="H353" s="42"/>
      <c r="I353" s="42"/>
      <c r="J353" s="42"/>
      <c r="K353" s="42"/>
    </row>
    <row r="354" spans="1:11" ht="120" x14ac:dyDescent="0.25">
      <c r="A354" s="92" t="s">
        <v>25</v>
      </c>
      <c r="B354" s="43" t="s">
        <v>18</v>
      </c>
      <c r="C354" s="43" t="s">
        <v>18</v>
      </c>
      <c r="D354" s="43" t="s">
        <v>18</v>
      </c>
      <c r="E354" s="43" t="s">
        <v>18</v>
      </c>
      <c r="F354" s="56"/>
      <c r="G354" s="56"/>
      <c r="H354" s="56"/>
      <c r="I354" s="56"/>
      <c r="J354" s="56"/>
      <c r="K354" s="56"/>
    </row>
    <row r="355" spans="1:11" ht="60" x14ac:dyDescent="0.25">
      <c r="A355" s="93" t="s">
        <v>26</v>
      </c>
      <c r="B355" s="40" t="s">
        <v>18</v>
      </c>
      <c r="C355" s="40" t="s">
        <v>18</v>
      </c>
      <c r="D355" s="40" t="s">
        <v>18</v>
      </c>
      <c r="E355" s="40" t="s">
        <v>18</v>
      </c>
      <c r="F355" s="41"/>
      <c r="G355" s="41"/>
      <c r="H355" s="41"/>
      <c r="I355" s="41"/>
      <c r="J355" s="41"/>
      <c r="K355" s="41"/>
    </row>
    <row r="356" spans="1:11" ht="15" x14ac:dyDescent="0.25">
      <c r="A356" s="93" t="s">
        <v>21</v>
      </c>
      <c r="B356" s="41"/>
      <c r="C356" s="41"/>
      <c r="D356" s="41"/>
      <c r="E356" s="41"/>
      <c r="F356" s="41"/>
      <c r="G356" s="41"/>
      <c r="H356" s="41"/>
      <c r="I356" s="41"/>
      <c r="J356" s="41"/>
      <c r="K356" s="41"/>
    </row>
    <row r="357" spans="1:11" ht="15" x14ac:dyDescent="0.25">
      <c r="A357" s="93" t="s">
        <v>364</v>
      </c>
      <c r="B357" s="41"/>
      <c r="C357" s="41"/>
      <c r="D357" s="41"/>
      <c r="E357" s="41"/>
      <c r="F357" s="41"/>
      <c r="G357" s="41"/>
      <c r="H357" s="41"/>
      <c r="I357" s="41"/>
      <c r="J357" s="41"/>
      <c r="K357" s="41"/>
    </row>
    <row r="358" spans="1:11" ht="105" x14ac:dyDescent="0.25">
      <c r="A358" s="93" t="s">
        <v>27</v>
      </c>
      <c r="B358" s="40" t="s">
        <v>18</v>
      </c>
      <c r="C358" s="40" t="s">
        <v>18</v>
      </c>
      <c r="D358" s="40" t="s">
        <v>18</v>
      </c>
      <c r="E358" s="40" t="s">
        <v>18</v>
      </c>
      <c r="F358" s="41"/>
      <c r="G358" s="41"/>
      <c r="H358" s="41"/>
      <c r="I358" s="41"/>
      <c r="J358" s="41"/>
      <c r="K358" s="41"/>
    </row>
    <row r="359" spans="1:11" ht="15" x14ac:dyDescent="0.25">
      <c r="A359" s="93" t="s">
        <v>21</v>
      </c>
      <c r="B359" s="41"/>
      <c r="C359" s="41"/>
      <c r="D359" s="41"/>
      <c r="E359" s="41"/>
      <c r="F359" s="41"/>
      <c r="G359" s="41"/>
      <c r="H359" s="41"/>
      <c r="I359" s="41"/>
      <c r="J359" s="41"/>
      <c r="K359" s="41"/>
    </row>
    <row r="360" spans="1:11" ht="15" x14ac:dyDescent="0.25">
      <c r="A360" s="93" t="s">
        <v>364</v>
      </c>
      <c r="B360" s="41"/>
      <c r="C360" s="41"/>
      <c r="D360" s="41"/>
      <c r="E360" s="41"/>
      <c r="F360" s="41"/>
      <c r="G360" s="41"/>
      <c r="H360" s="41"/>
      <c r="I360" s="41"/>
      <c r="J360" s="41"/>
      <c r="K360" s="41"/>
    </row>
    <row r="361" spans="1:11" ht="90" x14ac:dyDescent="0.25">
      <c r="A361" s="93" t="s">
        <v>28</v>
      </c>
      <c r="B361" s="40" t="s">
        <v>18</v>
      </c>
      <c r="C361" s="40" t="s">
        <v>18</v>
      </c>
      <c r="D361" s="40" t="s">
        <v>18</v>
      </c>
      <c r="E361" s="40" t="s">
        <v>18</v>
      </c>
      <c r="F361" s="41"/>
      <c r="G361" s="41"/>
      <c r="H361" s="41"/>
      <c r="I361" s="41"/>
      <c r="J361" s="41"/>
      <c r="K361" s="41"/>
    </row>
    <row r="362" spans="1:11" ht="15" x14ac:dyDescent="0.25">
      <c r="A362" s="93" t="s">
        <v>21</v>
      </c>
      <c r="B362" s="41"/>
      <c r="C362" s="41"/>
      <c r="D362" s="41"/>
      <c r="E362" s="41"/>
      <c r="F362" s="41"/>
      <c r="G362" s="41"/>
      <c r="H362" s="41"/>
      <c r="I362" s="41"/>
      <c r="J362" s="41"/>
      <c r="K362" s="41"/>
    </row>
    <row r="363" spans="1:11" ht="15" x14ac:dyDescent="0.25">
      <c r="A363" s="93" t="s">
        <v>364</v>
      </c>
      <c r="B363" s="41"/>
      <c r="C363" s="41"/>
      <c r="D363" s="41"/>
      <c r="E363" s="41"/>
      <c r="F363" s="41"/>
      <c r="G363" s="41"/>
      <c r="H363" s="41"/>
      <c r="I363" s="41"/>
      <c r="J363" s="41"/>
      <c r="K363" s="41"/>
    </row>
    <row r="364" spans="1:11" ht="90" x14ac:dyDescent="0.25">
      <c r="A364" s="93" t="s">
        <v>29</v>
      </c>
      <c r="B364" s="40" t="s">
        <v>18</v>
      </c>
      <c r="C364" s="40" t="s">
        <v>18</v>
      </c>
      <c r="D364" s="40" t="s">
        <v>18</v>
      </c>
      <c r="E364" s="40" t="s">
        <v>18</v>
      </c>
      <c r="F364" s="41"/>
      <c r="G364" s="41"/>
      <c r="H364" s="41"/>
      <c r="I364" s="41"/>
      <c r="J364" s="41"/>
      <c r="K364" s="41"/>
    </row>
    <row r="365" spans="1:11" ht="15" x14ac:dyDescent="0.25">
      <c r="A365" s="93" t="s">
        <v>21</v>
      </c>
      <c r="B365" s="41"/>
      <c r="C365" s="41"/>
      <c r="D365" s="41"/>
      <c r="E365" s="41"/>
      <c r="F365" s="41"/>
      <c r="G365" s="41"/>
      <c r="H365" s="41"/>
      <c r="I365" s="41"/>
      <c r="J365" s="41"/>
      <c r="K365" s="41"/>
    </row>
    <row r="366" spans="1:11" ht="15" x14ac:dyDescent="0.25">
      <c r="A366" s="93" t="s">
        <v>364</v>
      </c>
      <c r="B366" s="41"/>
      <c r="C366" s="41"/>
      <c r="D366" s="41"/>
      <c r="E366" s="41"/>
      <c r="F366" s="41"/>
      <c r="G366" s="41"/>
      <c r="H366" s="41"/>
      <c r="I366" s="41"/>
      <c r="J366" s="41"/>
      <c r="K366" s="41"/>
    </row>
    <row r="367" spans="1:11" ht="150" x14ac:dyDescent="0.25">
      <c r="A367" s="92" t="s">
        <v>30</v>
      </c>
      <c r="B367" s="43" t="s">
        <v>18</v>
      </c>
      <c r="C367" s="43" t="s">
        <v>18</v>
      </c>
      <c r="D367" s="43" t="s">
        <v>18</v>
      </c>
      <c r="E367" s="43" t="s">
        <v>18</v>
      </c>
      <c r="F367" s="56"/>
      <c r="G367" s="56"/>
      <c r="H367" s="56"/>
      <c r="I367" s="56"/>
      <c r="J367" s="56"/>
      <c r="K367" s="56"/>
    </row>
    <row r="368" spans="1:11" ht="30" x14ac:dyDescent="0.25">
      <c r="A368" s="93" t="s">
        <v>31</v>
      </c>
      <c r="B368" s="40" t="s">
        <v>18</v>
      </c>
      <c r="C368" s="40" t="s">
        <v>18</v>
      </c>
      <c r="D368" s="40" t="s">
        <v>18</v>
      </c>
      <c r="E368" s="40" t="s">
        <v>18</v>
      </c>
      <c r="F368" s="41"/>
      <c r="G368" s="41"/>
      <c r="H368" s="41"/>
      <c r="I368" s="41"/>
      <c r="J368" s="41"/>
      <c r="K368" s="41"/>
    </row>
    <row r="369" spans="1:11" ht="15" x14ac:dyDescent="0.25">
      <c r="A369" s="93" t="s">
        <v>21</v>
      </c>
      <c r="B369" s="41"/>
      <c r="C369" s="41"/>
      <c r="D369" s="41"/>
      <c r="E369" s="41"/>
      <c r="F369" s="41"/>
      <c r="G369" s="41"/>
      <c r="H369" s="41"/>
      <c r="I369" s="41"/>
      <c r="J369" s="41"/>
      <c r="K369" s="41"/>
    </row>
    <row r="370" spans="1:11" ht="15" x14ac:dyDescent="0.25">
      <c r="A370" s="93" t="s">
        <v>364</v>
      </c>
      <c r="B370" s="41"/>
      <c r="C370" s="41"/>
      <c r="D370" s="41"/>
      <c r="E370" s="41"/>
      <c r="F370" s="41"/>
      <c r="G370" s="41"/>
      <c r="H370" s="41"/>
      <c r="I370" s="41"/>
      <c r="J370" s="41"/>
      <c r="K370" s="41"/>
    </row>
    <row r="371" spans="1:11" ht="30" x14ac:dyDescent="0.25">
      <c r="A371" s="93" t="s">
        <v>32</v>
      </c>
      <c r="B371" s="40" t="s">
        <v>18</v>
      </c>
      <c r="C371" s="40" t="s">
        <v>18</v>
      </c>
      <c r="D371" s="40" t="s">
        <v>18</v>
      </c>
      <c r="E371" s="40" t="s">
        <v>18</v>
      </c>
      <c r="F371" s="41"/>
      <c r="G371" s="41"/>
      <c r="H371" s="41"/>
      <c r="I371" s="41"/>
      <c r="J371" s="41"/>
      <c r="K371" s="41"/>
    </row>
    <row r="372" spans="1:11" ht="15" x14ac:dyDescent="0.25">
      <c r="A372" s="93" t="s">
        <v>21</v>
      </c>
      <c r="B372" s="41"/>
      <c r="C372" s="41"/>
      <c r="D372" s="41"/>
      <c r="E372" s="41"/>
      <c r="F372" s="41"/>
      <c r="G372" s="41"/>
      <c r="H372" s="41"/>
      <c r="I372" s="41"/>
      <c r="J372" s="41"/>
      <c r="K372" s="41"/>
    </row>
    <row r="373" spans="1:11" ht="15" x14ac:dyDescent="0.25">
      <c r="A373" s="93" t="s">
        <v>364</v>
      </c>
      <c r="B373" s="41"/>
      <c r="C373" s="41"/>
      <c r="D373" s="41"/>
      <c r="E373" s="41"/>
      <c r="F373" s="41"/>
      <c r="G373" s="41"/>
      <c r="H373" s="41"/>
      <c r="I373" s="41"/>
      <c r="J373" s="41"/>
      <c r="K373" s="41"/>
    </row>
    <row r="374" spans="1:11" ht="45" x14ac:dyDescent="0.25">
      <c r="A374" s="93" t="s">
        <v>33</v>
      </c>
      <c r="B374" s="40" t="s">
        <v>18</v>
      </c>
      <c r="C374" s="40" t="s">
        <v>18</v>
      </c>
      <c r="D374" s="40" t="s">
        <v>18</v>
      </c>
      <c r="E374" s="40" t="s">
        <v>18</v>
      </c>
      <c r="F374" s="41"/>
      <c r="G374" s="41"/>
      <c r="H374" s="41"/>
      <c r="I374" s="41"/>
      <c r="J374" s="41"/>
      <c r="K374" s="41"/>
    </row>
    <row r="375" spans="1:11" ht="15" x14ac:dyDescent="0.25">
      <c r="A375" s="93" t="s">
        <v>21</v>
      </c>
      <c r="B375" s="41"/>
      <c r="C375" s="41"/>
      <c r="D375" s="41"/>
      <c r="E375" s="41"/>
      <c r="F375" s="41"/>
      <c r="G375" s="41"/>
      <c r="H375" s="41"/>
      <c r="I375" s="41"/>
      <c r="J375" s="41"/>
      <c r="K375" s="41"/>
    </row>
    <row r="376" spans="1:11" ht="15" x14ac:dyDescent="0.25">
      <c r="A376" s="93" t="s">
        <v>364</v>
      </c>
      <c r="B376" s="41"/>
      <c r="C376" s="41"/>
      <c r="D376" s="41"/>
      <c r="E376" s="41"/>
      <c r="F376" s="41"/>
      <c r="G376" s="41"/>
      <c r="H376" s="41"/>
      <c r="I376" s="41"/>
      <c r="J376" s="41"/>
      <c r="K376" s="41"/>
    </row>
    <row r="377" spans="1:11" ht="75" x14ac:dyDescent="0.25">
      <c r="A377" s="92" t="s">
        <v>34</v>
      </c>
      <c r="B377" s="43" t="s">
        <v>18</v>
      </c>
      <c r="C377" s="43" t="s">
        <v>18</v>
      </c>
      <c r="D377" s="43" t="s">
        <v>18</v>
      </c>
      <c r="E377" s="43" t="s">
        <v>18</v>
      </c>
      <c r="F377" s="56"/>
      <c r="G377" s="56"/>
      <c r="H377" s="56"/>
      <c r="I377" s="56"/>
      <c r="J377" s="56"/>
      <c r="K377" s="56"/>
    </row>
    <row r="378" spans="1:11" ht="15" x14ac:dyDescent="0.25">
      <c r="A378" s="93" t="s">
        <v>21</v>
      </c>
      <c r="B378" s="41"/>
      <c r="C378" s="41"/>
      <c r="D378" s="41"/>
      <c r="E378" s="41"/>
      <c r="F378" s="41"/>
      <c r="G378" s="41"/>
      <c r="H378" s="41"/>
      <c r="I378" s="41"/>
      <c r="J378" s="41"/>
      <c r="K378" s="41"/>
    </row>
    <row r="379" spans="1:11" ht="15" x14ac:dyDescent="0.25">
      <c r="A379" s="93" t="s">
        <v>364</v>
      </c>
      <c r="B379" s="41"/>
      <c r="C379" s="41"/>
      <c r="D379" s="41"/>
      <c r="E379" s="41"/>
      <c r="F379" s="41"/>
      <c r="G379" s="41"/>
      <c r="H379" s="41"/>
      <c r="I379" s="41"/>
      <c r="J379" s="41"/>
      <c r="K379" s="41"/>
    </row>
    <row r="380" spans="1:11" ht="105" x14ac:dyDescent="0.25">
      <c r="A380" s="92" t="s">
        <v>35</v>
      </c>
      <c r="B380" s="43" t="s">
        <v>18</v>
      </c>
      <c r="C380" s="43" t="s">
        <v>18</v>
      </c>
      <c r="D380" s="43" t="s">
        <v>18</v>
      </c>
      <c r="E380" s="43" t="s">
        <v>18</v>
      </c>
      <c r="F380" s="56"/>
      <c r="G380" s="56"/>
      <c r="H380" s="56"/>
      <c r="I380" s="56"/>
      <c r="J380" s="56"/>
      <c r="K380" s="56"/>
    </row>
    <row r="381" spans="1:11" ht="45" x14ac:dyDescent="0.25">
      <c r="A381" s="90" t="s">
        <v>365</v>
      </c>
      <c r="B381" s="41"/>
      <c r="C381" s="41"/>
      <c r="D381" s="41"/>
      <c r="E381" s="41"/>
      <c r="F381" s="41"/>
      <c r="G381" s="41"/>
      <c r="H381" s="41"/>
      <c r="I381" s="41"/>
      <c r="J381" s="41"/>
      <c r="K381" s="41"/>
    </row>
    <row r="382" spans="1:11" ht="30" x14ac:dyDescent="0.25">
      <c r="A382" s="93" t="s">
        <v>366</v>
      </c>
      <c r="B382" s="41"/>
      <c r="C382" s="41"/>
      <c r="D382" s="41"/>
      <c r="E382" s="41"/>
      <c r="F382" s="41"/>
      <c r="G382" s="41"/>
      <c r="H382" s="41"/>
      <c r="I382" s="41"/>
      <c r="J382" s="41"/>
      <c r="K382" s="41"/>
    </row>
    <row r="383" spans="1:11" ht="150" x14ac:dyDescent="0.25">
      <c r="A383" s="93" t="s">
        <v>367</v>
      </c>
      <c r="B383" s="41"/>
      <c r="C383" s="41"/>
      <c r="D383" s="41"/>
      <c r="E383" s="41"/>
      <c r="F383" s="41"/>
      <c r="G383" s="41"/>
      <c r="H383" s="41"/>
      <c r="I383" s="41"/>
      <c r="J383" s="41"/>
      <c r="K383" s="41"/>
    </row>
    <row r="384" spans="1:11" ht="15" x14ac:dyDescent="0.25">
      <c r="A384" s="93" t="s">
        <v>21</v>
      </c>
      <c r="B384" s="41"/>
      <c r="C384" s="41"/>
      <c r="D384" s="41"/>
      <c r="E384" s="41"/>
      <c r="F384" s="41"/>
      <c r="G384" s="41"/>
      <c r="H384" s="41"/>
      <c r="I384" s="41"/>
      <c r="J384" s="41"/>
      <c r="K384" s="41"/>
    </row>
    <row r="385" spans="1:11" ht="15" x14ac:dyDescent="0.25">
      <c r="A385" s="93" t="s">
        <v>364</v>
      </c>
      <c r="B385" s="41"/>
      <c r="C385" s="41"/>
      <c r="D385" s="41"/>
      <c r="E385" s="41"/>
      <c r="F385" s="41"/>
      <c r="G385" s="41"/>
      <c r="H385" s="41"/>
      <c r="I385" s="41"/>
      <c r="J385" s="41"/>
      <c r="K385" s="41"/>
    </row>
    <row r="386" spans="1:11" ht="30" x14ac:dyDescent="0.25">
      <c r="A386" s="93" t="s">
        <v>368</v>
      </c>
      <c r="B386" s="41"/>
      <c r="C386" s="41"/>
      <c r="D386" s="41"/>
      <c r="E386" s="41"/>
      <c r="F386" s="41"/>
      <c r="G386" s="41"/>
      <c r="H386" s="41"/>
      <c r="I386" s="41"/>
      <c r="J386" s="41"/>
      <c r="K386" s="41"/>
    </row>
    <row r="387" spans="1:11" ht="105" x14ac:dyDescent="0.25">
      <c r="A387" s="93" t="s">
        <v>369</v>
      </c>
      <c r="B387" s="41"/>
      <c r="C387" s="41"/>
      <c r="D387" s="41"/>
      <c r="E387" s="41"/>
      <c r="F387" s="41"/>
      <c r="G387" s="41"/>
      <c r="H387" s="41"/>
      <c r="I387" s="41"/>
      <c r="J387" s="41"/>
      <c r="K387" s="41"/>
    </row>
    <row r="388" spans="1:11" ht="15" x14ac:dyDescent="0.25">
      <c r="A388" s="93" t="s">
        <v>21</v>
      </c>
      <c r="B388" s="41"/>
      <c r="C388" s="41"/>
      <c r="D388" s="41"/>
      <c r="E388" s="41"/>
      <c r="F388" s="41"/>
      <c r="G388" s="41"/>
      <c r="H388" s="41"/>
      <c r="I388" s="41"/>
      <c r="J388" s="41"/>
      <c r="K388" s="41"/>
    </row>
    <row r="389" spans="1:11" ht="15" x14ac:dyDescent="0.25">
      <c r="A389" s="93" t="s">
        <v>364</v>
      </c>
      <c r="B389" s="41"/>
      <c r="C389" s="41"/>
      <c r="D389" s="41"/>
      <c r="E389" s="41"/>
      <c r="F389" s="41"/>
      <c r="G389" s="41"/>
      <c r="H389" s="41"/>
      <c r="I389" s="41"/>
      <c r="J389" s="41"/>
      <c r="K389" s="41"/>
    </row>
    <row r="390" spans="1:11" ht="45" x14ac:dyDescent="0.25">
      <c r="A390" s="93" t="s">
        <v>370</v>
      </c>
      <c r="B390" s="41"/>
      <c r="C390" s="41"/>
      <c r="D390" s="41"/>
      <c r="E390" s="41"/>
      <c r="F390" s="41"/>
      <c r="G390" s="41"/>
      <c r="H390" s="41"/>
      <c r="I390" s="41"/>
      <c r="J390" s="41"/>
      <c r="K390" s="41"/>
    </row>
    <row r="391" spans="1:11" ht="15" x14ac:dyDescent="0.25">
      <c r="A391" s="93" t="s">
        <v>21</v>
      </c>
      <c r="B391" s="41"/>
      <c r="C391" s="41"/>
      <c r="D391" s="41"/>
      <c r="E391" s="41"/>
      <c r="F391" s="41"/>
      <c r="G391" s="41"/>
      <c r="H391" s="41"/>
      <c r="I391" s="41"/>
      <c r="J391" s="41"/>
      <c r="K391" s="41"/>
    </row>
    <row r="392" spans="1:11" ht="15" x14ac:dyDescent="0.25">
      <c r="A392" s="93" t="s">
        <v>364</v>
      </c>
      <c r="B392" s="41"/>
      <c r="C392" s="41"/>
      <c r="D392" s="41"/>
      <c r="E392" s="41"/>
      <c r="F392" s="41"/>
      <c r="G392" s="41"/>
      <c r="H392" s="41"/>
      <c r="I392" s="41"/>
      <c r="J392" s="41"/>
      <c r="K392" s="41"/>
    </row>
    <row r="393" spans="1:11" ht="60" x14ac:dyDescent="0.25">
      <c r="A393" s="92" t="s">
        <v>37</v>
      </c>
      <c r="B393" s="43" t="s">
        <v>18</v>
      </c>
      <c r="C393" s="43" t="s">
        <v>18</v>
      </c>
      <c r="D393" s="43" t="s">
        <v>18</v>
      </c>
      <c r="E393" s="43" t="s">
        <v>18</v>
      </c>
      <c r="F393" s="43" t="s">
        <v>18</v>
      </c>
      <c r="G393" s="43" t="s">
        <v>18</v>
      </c>
      <c r="H393" s="43" t="s">
        <v>18</v>
      </c>
      <c r="I393" s="43" t="s">
        <v>18</v>
      </c>
      <c r="J393" s="56"/>
      <c r="K393" s="56"/>
    </row>
    <row r="394" spans="1:11" ht="15.75" x14ac:dyDescent="0.25">
      <c r="A394" s="94" t="s">
        <v>403</v>
      </c>
      <c r="B394" s="95"/>
      <c r="C394" s="95"/>
      <c r="D394" s="95"/>
      <c r="E394" s="95"/>
      <c r="F394" s="96">
        <f>F17+F276+F335</f>
        <v>3263526018.8600001</v>
      </c>
      <c r="G394" s="96">
        <f t="shared" ref="G394:K394" si="35">G17+G276+G335</f>
        <v>3006439169.02</v>
      </c>
      <c r="H394" s="96">
        <f t="shared" si="35"/>
        <v>3747917449.1799998</v>
      </c>
      <c r="I394" s="96">
        <f t="shared" si="35"/>
        <v>3517423271.3800001</v>
      </c>
      <c r="J394" s="96">
        <f t="shared" si="35"/>
        <v>2820509784.4200001</v>
      </c>
      <c r="K394" s="96">
        <f t="shared" si="35"/>
        <v>3033168170.02</v>
      </c>
    </row>
  </sheetData>
  <autoFilter ref="A16:K393"/>
  <mergeCells count="61">
    <mergeCell ref="A207:A216"/>
    <mergeCell ref="A217:A224"/>
    <mergeCell ref="A225:A227"/>
    <mergeCell ref="A230:A236"/>
    <mergeCell ref="A39:A42"/>
    <mergeCell ref="A115:A118"/>
    <mergeCell ref="A131:A138"/>
    <mergeCell ref="A145:A148"/>
    <mergeCell ref="A149:A150"/>
    <mergeCell ref="A151:A154"/>
    <mergeCell ref="A176:A188"/>
    <mergeCell ref="A189:A195"/>
    <mergeCell ref="A196:A206"/>
    <mergeCell ref="A155:A156"/>
    <mergeCell ref="F13:K13"/>
    <mergeCell ref="F14:G14"/>
    <mergeCell ref="H14:H15"/>
    <mergeCell ref="I14:I15"/>
    <mergeCell ref="J14:K14"/>
    <mergeCell ref="A260:A271"/>
    <mergeCell ref="A22:A24"/>
    <mergeCell ref="A25:A28"/>
    <mergeCell ref="A36:A38"/>
    <mergeCell ref="H2:K2"/>
    <mergeCell ref="H3:K3"/>
    <mergeCell ref="H4:K4"/>
    <mergeCell ref="H5:K5"/>
    <mergeCell ref="H6:K6"/>
    <mergeCell ref="A8:K8"/>
    <mergeCell ref="A9:K9"/>
    <mergeCell ref="A10:K10"/>
    <mergeCell ref="A11:K11"/>
    <mergeCell ref="A13:A15"/>
    <mergeCell ref="B13:D14"/>
    <mergeCell ref="E13:E15"/>
    <mergeCell ref="A350:A353"/>
    <mergeCell ref="A107:A111"/>
    <mergeCell ref="A105:A106"/>
    <mergeCell ref="A119:A123"/>
    <mergeCell ref="A124:A130"/>
    <mergeCell ref="A157:A158"/>
    <mergeCell ref="A287:A290"/>
    <mergeCell ref="A291:A294"/>
    <mergeCell ref="A346:A349"/>
    <mergeCell ref="A167:A170"/>
    <mergeCell ref="A171:A174"/>
    <mergeCell ref="A274:A275"/>
    <mergeCell ref="A237:A243"/>
    <mergeCell ref="A244:A250"/>
    <mergeCell ref="A252:A254"/>
    <mergeCell ref="A256:A258"/>
    <mergeCell ref="A29:A35"/>
    <mergeCell ref="A99:A104"/>
    <mergeCell ref="A112:A114"/>
    <mergeCell ref="A64:A70"/>
    <mergeCell ref="A71:A77"/>
    <mergeCell ref="A43:A47"/>
    <mergeCell ref="A56:A62"/>
    <mergeCell ref="A78:A82"/>
    <mergeCell ref="A83:A85"/>
    <mergeCell ref="A86:A89"/>
  </mergeCells>
  <pageMargins left="0.70866141732283472" right="0.70866141732283472" top="0.74803149606299213" bottom="0.74803149606299213" header="0.31496062992125984" footer="0.31496062992125984"/>
  <pageSetup paperSize="9" scale="50" firstPageNumber="4294967295" fitToHeight="1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Район</vt:lpstr>
      <vt:lpstr>Район!Заголовки_для_печати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Лихоузова Елена</cp:lastModifiedBy>
  <cp:revision>1</cp:revision>
  <cp:lastPrinted>2024-11-15T03:56:43Z</cp:lastPrinted>
  <dcterms:created xsi:type="dcterms:W3CDTF">2015-06-05T18:19:34Z</dcterms:created>
  <dcterms:modified xsi:type="dcterms:W3CDTF">2024-11-15T03:56:45Z</dcterms:modified>
</cp:coreProperties>
</file>